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D:\連盟HP\history\2017\"/>
    </mc:Choice>
  </mc:AlternateContent>
  <bookViews>
    <workbookView xWindow="0" yWindow="0" windowWidth="21168" windowHeight="7620" activeTab="3" xr2:uid="{00000000-000D-0000-FFFF-FFFF00000000}"/>
  </bookViews>
  <sheets>
    <sheet name="一部リーグ" sheetId="40" r:id="rId1"/>
    <sheet name="2部リーグ" sheetId="41" r:id="rId2"/>
    <sheet name="3部リーグ" sheetId="42" r:id="rId3"/>
    <sheet name="4部リーグ" sheetId="43" r:id="rId4"/>
    <sheet name="Aグループ" sheetId="31" r:id="rId5"/>
    <sheet name="Bグループ" sheetId="37" r:id="rId6"/>
    <sheet name="Cグループ" sheetId="38" r:id="rId7"/>
    <sheet name="Dグループ" sheetId="39" r:id="rId8"/>
  </sheets>
  <definedNames>
    <definedName name="_xlnm.Print_Area" localSheetId="4">Aグループ!$A$1:$AR$47</definedName>
    <definedName name="_xlnm.Print_Area" localSheetId="5">Bグループ!$A$1:$AR$47</definedName>
    <definedName name="_xlnm.Print_Area" localSheetId="6">Cグループ!$A$1:$AR$47</definedName>
    <definedName name="_xlnm.Print_Area" localSheetId="7">Dグループ!$A$1:$AR$47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3" i="41" l="1"/>
  <c r="AF47" i="39" l="1"/>
  <c r="AD47" i="39"/>
  <c r="AE47" i="39" s="1"/>
  <c r="AC47" i="39"/>
  <c r="AB47" i="39" s="1"/>
  <c r="AA47" i="39"/>
  <c r="Z47" i="39"/>
  <c r="Y47" i="39"/>
  <c r="X47" i="39"/>
  <c r="W47" i="39"/>
  <c r="U47" i="39"/>
  <c r="V47" i="39" s="1"/>
  <c r="T47" i="39"/>
  <c r="R47" i="39"/>
  <c r="S47" i="39" s="1"/>
  <c r="Q47" i="39"/>
  <c r="P47" i="39" s="1"/>
  <c r="O47" i="39"/>
  <c r="N47" i="39"/>
  <c r="M47" i="39"/>
  <c r="L47" i="39"/>
  <c r="K47" i="39"/>
  <c r="I47" i="39"/>
  <c r="AO44" i="39" s="1"/>
  <c r="H47" i="39"/>
  <c r="F47" i="39"/>
  <c r="G47" i="39" s="1"/>
  <c r="E47" i="39"/>
  <c r="D47" i="39" s="1"/>
  <c r="C47" i="39"/>
  <c r="AD46" i="39"/>
  <c r="AA46" i="39"/>
  <c r="X46" i="39"/>
  <c r="U46" i="39"/>
  <c r="R46" i="39"/>
  <c r="O46" i="39"/>
  <c r="L46" i="39"/>
  <c r="I46" i="39"/>
  <c r="F46" i="39"/>
  <c r="C46" i="39"/>
  <c r="AD45" i="39"/>
  <c r="AA45" i="39"/>
  <c r="X45" i="39"/>
  <c r="U45" i="39"/>
  <c r="R45" i="39"/>
  <c r="O45" i="39"/>
  <c r="L45" i="39"/>
  <c r="I45" i="39"/>
  <c r="F45" i="39"/>
  <c r="C45" i="39"/>
  <c r="AD44" i="39"/>
  <c r="AA44" i="39"/>
  <c r="X44" i="39"/>
  <c r="U44" i="39"/>
  <c r="R44" i="39"/>
  <c r="O44" i="39"/>
  <c r="L44" i="39"/>
  <c r="I44" i="39"/>
  <c r="F44" i="39"/>
  <c r="C44" i="39"/>
  <c r="AH43" i="39"/>
  <c r="AC43" i="39"/>
  <c r="AB43" i="39"/>
  <c r="AA43" i="39"/>
  <c r="Z43" i="39"/>
  <c r="X43" i="39"/>
  <c r="Y43" i="39" s="1"/>
  <c r="W43" i="39"/>
  <c r="V43" i="39"/>
  <c r="U43" i="39"/>
  <c r="T43" i="39"/>
  <c r="R43" i="39"/>
  <c r="S43" i="39" s="1"/>
  <c r="Q43" i="39"/>
  <c r="P43" i="39"/>
  <c r="O43" i="39"/>
  <c r="N43" i="39"/>
  <c r="L43" i="39"/>
  <c r="M43" i="39" s="1"/>
  <c r="K43" i="39"/>
  <c r="J43" i="39"/>
  <c r="I43" i="39"/>
  <c r="H43" i="39"/>
  <c r="AP40" i="39" s="1"/>
  <c r="F43" i="39"/>
  <c r="G43" i="39" s="1"/>
  <c r="E43" i="39"/>
  <c r="D43" i="39"/>
  <c r="C43" i="39"/>
  <c r="AA42" i="39"/>
  <c r="X42" i="39"/>
  <c r="U42" i="39"/>
  <c r="R42" i="39"/>
  <c r="O42" i="39"/>
  <c r="L42" i="39"/>
  <c r="I42" i="39"/>
  <c r="F42" i="39"/>
  <c r="C42" i="39"/>
  <c r="AA41" i="39"/>
  <c r="X41" i="39"/>
  <c r="U41" i="39"/>
  <c r="R41" i="39"/>
  <c r="O41" i="39"/>
  <c r="L41" i="39"/>
  <c r="I41" i="39"/>
  <c r="F41" i="39"/>
  <c r="C41" i="39"/>
  <c r="AA40" i="39"/>
  <c r="X40" i="39"/>
  <c r="U40" i="39"/>
  <c r="R40" i="39"/>
  <c r="O40" i="39"/>
  <c r="L40" i="39"/>
  <c r="I40" i="39"/>
  <c r="F40" i="39"/>
  <c r="C40" i="39"/>
  <c r="AH39" i="39"/>
  <c r="AE39" i="39"/>
  <c r="Z39" i="39"/>
  <c r="X39" i="39"/>
  <c r="Y39" i="39" s="1"/>
  <c r="W39" i="39"/>
  <c r="V39" i="39"/>
  <c r="U39" i="39"/>
  <c r="T39" i="39"/>
  <c r="R39" i="39"/>
  <c r="S39" i="39" s="1"/>
  <c r="Q39" i="39"/>
  <c r="P39" i="39"/>
  <c r="O39" i="39"/>
  <c r="N39" i="39"/>
  <c r="AP36" i="39" s="1"/>
  <c r="L39" i="39"/>
  <c r="M39" i="39" s="1"/>
  <c r="K39" i="39"/>
  <c r="J39" i="39"/>
  <c r="I39" i="39"/>
  <c r="H39" i="39"/>
  <c r="F39" i="39"/>
  <c r="G39" i="39" s="1"/>
  <c r="E39" i="39"/>
  <c r="D39" i="39"/>
  <c r="AM36" i="39" s="1"/>
  <c r="C39" i="39"/>
  <c r="X38" i="39"/>
  <c r="U38" i="39"/>
  <c r="R38" i="39"/>
  <c r="O38" i="39"/>
  <c r="L38" i="39"/>
  <c r="I38" i="39"/>
  <c r="F38" i="39"/>
  <c r="C38" i="39"/>
  <c r="X37" i="39"/>
  <c r="U37" i="39"/>
  <c r="R37" i="39"/>
  <c r="O37" i="39"/>
  <c r="L37" i="39"/>
  <c r="I37" i="39"/>
  <c r="F37" i="39"/>
  <c r="C37" i="39"/>
  <c r="X36" i="39"/>
  <c r="U36" i="39"/>
  <c r="R36" i="39"/>
  <c r="O36" i="39"/>
  <c r="L36" i="39"/>
  <c r="I36" i="39"/>
  <c r="F36" i="39"/>
  <c r="C36" i="39"/>
  <c r="AH35" i="39"/>
  <c r="AE35" i="39"/>
  <c r="AB35" i="39"/>
  <c r="W35" i="39"/>
  <c r="U35" i="39"/>
  <c r="V35" i="39" s="1"/>
  <c r="T35" i="39"/>
  <c r="S35" i="39"/>
  <c r="R35" i="39"/>
  <c r="Q35" i="39"/>
  <c r="O35" i="39"/>
  <c r="P35" i="39" s="1"/>
  <c r="N35" i="39"/>
  <c r="M35" i="39"/>
  <c r="L35" i="39"/>
  <c r="K35" i="39"/>
  <c r="I35" i="39"/>
  <c r="J35" i="39" s="1"/>
  <c r="H35" i="39"/>
  <c r="G35" i="39"/>
  <c r="F35" i="39"/>
  <c r="E35" i="39"/>
  <c r="AP32" i="39" s="1"/>
  <c r="C35" i="39"/>
  <c r="AO32" i="39" s="1"/>
  <c r="U34" i="39"/>
  <c r="R34" i="39"/>
  <c r="O34" i="39"/>
  <c r="L34" i="39"/>
  <c r="I34" i="39"/>
  <c r="F34" i="39"/>
  <c r="C34" i="39"/>
  <c r="U33" i="39"/>
  <c r="R33" i="39"/>
  <c r="O33" i="39"/>
  <c r="L33" i="39"/>
  <c r="I33" i="39"/>
  <c r="F33" i="39"/>
  <c r="C33" i="39"/>
  <c r="U32" i="39"/>
  <c r="R32" i="39"/>
  <c r="O32" i="39"/>
  <c r="L32" i="39"/>
  <c r="I32" i="39"/>
  <c r="F32" i="39"/>
  <c r="C32" i="39"/>
  <c r="AH31" i="39"/>
  <c r="AE31" i="39"/>
  <c r="AB31" i="39"/>
  <c r="Y31" i="39"/>
  <c r="T31" i="39"/>
  <c r="S31" i="39"/>
  <c r="R31" i="39"/>
  <c r="Q31" i="39"/>
  <c r="O31" i="39"/>
  <c r="P31" i="39" s="1"/>
  <c r="N31" i="39"/>
  <c r="M31" i="39"/>
  <c r="L31" i="39"/>
  <c r="K31" i="39"/>
  <c r="I31" i="39"/>
  <c r="J31" i="39" s="1"/>
  <c r="H31" i="39"/>
  <c r="G31" i="39"/>
  <c r="F31" i="39"/>
  <c r="E31" i="39"/>
  <c r="AP28" i="39" s="1"/>
  <c r="C31" i="39"/>
  <c r="D31" i="39" s="1"/>
  <c r="R30" i="39"/>
  <c r="O30" i="39"/>
  <c r="L30" i="39"/>
  <c r="I30" i="39"/>
  <c r="F30" i="39"/>
  <c r="C30" i="39"/>
  <c r="R29" i="39"/>
  <c r="O29" i="39"/>
  <c r="L29" i="39"/>
  <c r="I29" i="39"/>
  <c r="F29" i="39"/>
  <c r="C29" i="39"/>
  <c r="AO28" i="39"/>
  <c r="R28" i="39"/>
  <c r="O28" i="39"/>
  <c r="L28" i="39"/>
  <c r="I28" i="39"/>
  <c r="F28" i="39"/>
  <c r="C28" i="39"/>
  <c r="AH27" i="39"/>
  <c r="AE27" i="39"/>
  <c r="AB27" i="39"/>
  <c r="Y27" i="39"/>
  <c r="V27" i="39"/>
  <c r="Q27" i="39"/>
  <c r="P27" i="39"/>
  <c r="O27" i="39"/>
  <c r="N27" i="39"/>
  <c r="L27" i="39"/>
  <c r="M27" i="39" s="1"/>
  <c r="K27" i="39"/>
  <c r="J27" i="39"/>
  <c r="I27" i="39"/>
  <c r="H27" i="39"/>
  <c r="F27" i="39"/>
  <c r="AO24" i="39" s="1"/>
  <c r="AQ24" i="39" s="1"/>
  <c r="E27" i="39"/>
  <c r="D27" i="39"/>
  <c r="C27" i="39"/>
  <c r="O26" i="39"/>
  <c r="L26" i="39"/>
  <c r="I26" i="39"/>
  <c r="F26" i="39"/>
  <c r="C26" i="39"/>
  <c r="O25" i="39"/>
  <c r="L25" i="39"/>
  <c r="I25" i="39"/>
  <c r="F25" i="39"/>
  <c r="C25" i="39"/>
  <c r="AP24" i="39"/>
  <c r="O24" i="39"/>
  <c r="L24" i="39"/>
  <c r="I24" i="39"/>
  <c r="F24" i="39"/>
  <c r="C24" i="39"/>
  <c r="AH23" i="39"/>
  <c r="AE23" i="39"/>
  <c r="AB23" i="39"/>
  <c r="Y23" i="39"/>
  <c r="V23" i="39"/>
  <c r="S23" i="39"/>
  <c r="N23" i="39"/>
  <c r="L23" i="39"/>
  <c r="M23" i="39" s="1"/>
  <c r="K23" i="39"/>
  <c r="J23" i="39"/>
  <c r="I23" i="39"/>
  <c r="H23" i="39"/>
  <c r="F23" i="39"/>
  <c r="G23" i="39" s="1"/>
  <c r="AL20" i="39" s="1"/>
  <c r="E23" i="39"/>
  <c r="D23" i="39"/>
  <c r="C23" i="39"/>
  <c r="L22" i="39"/>
  <c r="I22" i="39"/>
  <c r="F22" i="39"/>
  <c r="C22" i="39"/>
  <c r="L21" i="39"/>
  <c r="I21" i="39"/>
  <c r="F21" i="39"/>
  <c r="C21" i="39"/>
  <c r="AP20" i="39"/>
  <c r="L20" i="39"/>
  <c r="I20" i="39"/>
  <c r="F20" i="39"/>
  <c r="C20" i="39"/>
  <c r="AH19" i="39"/>
  <c r="AE19" i="39"/>
  <c r="AB19" i="39"/>
  <c r="Y19" i="39"/>
  <c r="V19" i="39"/>
  <c r="S19" i="39"/>
  <c r="P19" i="39"/>
  <c r="K19" i="39"/>
  <c r="I19" i="39"/>
  <c r="J19" i="39" s="1"/>
  <c r="H19" i="39"/>
  <c r="G19" i="39"/>
  <c r="F19" i="39"/>
  <c r="E19" i="39"/>
  <c r="AP16" i="39" s="1"/>
  <c r="C19" i="39"/>
  <c r="D19" i="39" s="1"/>
  <c r="I18" i="39"/>
  <c r="F18" i="39"/>
  <c r="C18" i="39"/>
  <c r="I17" i="39"/>
  <c r="F17" i="39"/>
  <c r="C17" i="39"/>
  <c r="AO16" i="39"/>
  <c r="I16" i="39"/>
  <c r="F16" i="39"/>
  <c r="C16" i="39"/>
  <c r="AH15" i="39"/>
  <c r="AE15" i="39"/>
  <c r="AB15" i="39"/>
  <c r="Y15" i="39"/>
  <c r="V15" i="39"/>
  <c r="S15" i="39"/>
  <c r="P15" i="39"/>
  <c r="M15" i="39"/>
  <c r="H15" i="39"/>
  <c r="G15" i="39"/>
  <c r="F15" i="39"/>
  <c r="E15" i="39"/>
  <c r="AP12" i="39" s="1"/>
  <c r="AQ12" i="39" s="1"/>
  <c r="C15" i="39"/>
  <c r="D15" i="39" s="1"/>
  <c r="F14" i="39"/>
  <c r="C14" i="39"/>
  <c r="F13" i="39"/>
  <c r="C13" i="39"/>
  <c r="AO12" i="39"/>
  <c r="F12" i="39"/>
  <c r="C12" i="39"/>
  <c r="AH11" i="39"/>
  <c r="AE11" i="39"/>
  <c r="AB11" i="39"/>
  <c r="Y11" i="39"/>
  <c r="V11" i="39"/>
  <c r="S11" i="39"/>
  <c r="P11" i="39"/>
  <c r="M11" i="39"/>
  <c r="J11" i="39"/>
  <c r="E11" i="39"/>
  <c r="D11" i="39"/>
  <c r="AM8" i="39" s="1"/>
  <c r="C11" i="39"/>
  <c r="C10" i="39"/>
  <c r="C9" i="39"/>
  <c r="AP8" i="39"/>
  <c r="AO8" i="39"/>
  <c r="AQ8" i="39" s="1"/>
  <c r="AJ8" i="39"/>
  <c r="C8" i="39"/>
  <c r="AH7" i="39"/>
  <c r="AE7" i="39"/>
  <c r="AB7" i="39"/>
  <c r="Y7" i="39"/>
  <c r="V7" i="39"/>
  <c r="S7" i="39"/>
  <c r="P7" i="39"/>
  <c r="M7" i="39"/>
  <c r="J7" i="39"/>
  <c r="AL4" i="39" s="1"/>
  <c r="G7" i="39"/>
  <c r="AM4" i="39" s="1"/>
  <c r="AP4" i="39"/>
  <c r="AO4" i="39"/>
  <c r="AQ4" i="39" s="1"/>
  <c r="AN4" i="39"/>
  <c r="AJ4" i="39"/>
  <c r="AF47" i="38"/>
  <c r="AD47" i="38"/>
  <c r="AC47" i="38"/>
  <c r="AA47" i="38"/>
  <c r="AB47" i="38" s="1"/>
  <c r="Z47" i="38"/>
  <c r="X47" i="38"/>
  <c r="W47" i="38"/>
  <c r="U47" i="38"/>
  <c r="V47" i="38" s="1"/>
  <c r="T47" i="38"/>
  <c r="R47" i="38"/>
  <c r="Q47" i="38"/>
  <c r="O47" i="38"/>
  <c r="P47" i="38" s="1"/>
  <c r="N47" i="38"/>
  <c r="L47" i="38"/>
  <c r="K47" i="38"/>
  <c r="I47" i="38"/>
  <c r="H47" i="38"/>
  <c r="F47" i="38"/>
  <c r="E47" i="38"/>
  <c r="C47" i="38"/>
  <c r="AD46" i="38"/>
  <c r="AA46" i="38"/>
  <c r="X46" i="38"/>
  <c r="U46" i="38"/>
  <c r="R46" i="38"/>
  <c r="O46" i="38"/>
  <c r="L46" i="38"/>
  <c r="I46" i="38"/>
  <c r="F46" i="38"/>
  <c r="C46" i="38"/>
  <c r="AD45" i="38"/>
  <c r="AA45" i="38"/>
  <c r="X45" i="38"/>
  <c r="U45" i="38"/>
  <c r="R45" i="38"/>
  <c r="O45" i="38"/>
  <c r="L45" i="38"/>
  <c r="I45" i="38"/>
  <c r="F45" i="38"/>
  <c r="C45" i="38"/>
  <c r="AD44" i="38"/>
  <c r="AA44" i="38"/>
  <c r="X44" i="38"/>
  <c r="U44" i="38"/>
  <c r="R44" i="38"/>
  <c r="O44" i="38"/>
  <c r="L44" i="38"/>
  <c r="I44" i="38"/>
  <c r="F44" i="38"/>
  <c r="C44" i="38"/>
  <c r="AH43" i="38"/>
  <c r="AC43" i="38"/>
  <c r="AA43" i="38"/>
  <c r="Z43" i="38"/>
  <c r="X43" i="38"/>
  <c r="T43" i="38"/>
  <c r="R43" i="38"/>
  <c r="S43" i="38" s="1"/>
  <c r="Q43" i="38"/>
  <c r="O43" i="38"/>
  <c r="P43" i="38" s="1"/>
  <c r="N43" i="38"/>
  <c r="L43" i="38"/>
  <c r="K43" i="38"/>
  <c r="I43" i="38"/>
  <c r="J43" i="38" s="1"/>
  <c r="H43" i="38"/>
  <c r="F43" i="38"/>
  <c r="G43" i="38" s="1"/>
  <c r="E43" i="38"/>
  <c r="C43" i="38"/>
  <c r="AA42" i="38"/>
  <c r="X42" i="38"/>
  <c r="U42" i="38"/>
  <c r="R42" i="38"/>
  <c r="O42" i="38"/>
  <c r="L42" i="38"/>
  <c r="I42" i="38"/>
  <c r="F42" i="38"/>
  <c r="C42" i="38"/>
  <c r="AA41" i="38"/>
  <c r="X41" i="38"/>
  <c r="U41" i="38"/>
  <c r="R41" i="38"/>
  <c r="O41" i="38"/>
  <c r="L41" i="38"/>
  <c r="I41" i="38"/>
  <c r="F41" i="38"/>
  <c r="C41" i="38"/>
  <c r="AA40" i="38"/>
  <c r="X40" i="38"/>
  <c r="U40" i="38"/>
  <c r="R40" i="38"/>
  <c r="O40" i="38"/>
  <c r="L40" i="38"/>
  <c r="I40" i="38"/>
  <c r="F40" i="38"/>
  <c r="C40" i="38"/>
  <c r="AH39" i="38"/>
  <c r="AE39" i="38"/>
  <c r="Z39" i="38"/>
  <c r="X39" i="38"/>
  <c r="W39" i="38"/>
  <c r="U39" i="38"/>
  <c r="T39" i="38"/>
  <c r="R39" i="38"/>
  <c r="Q39" i="38"/>
  <c r="O39" i="38"/>
  <c r="P39" i="38" s="1"/>
  <c r="N39" i="38"/>
  <c r="L39" i="38"/>
  <c r="K39" i="38"/>
  <c r="I39" i="38"/>
  <c r="H39" i="38"/>
  <c r="F39" i="38"/>
  <c r="E39" i="38"/>
  <c r="C39" i="38"/>
  <c r="X38" i="38"/>
  <c r="U38" i="38"/>
  <c r="R38" i="38"/>
  <c r="O38" i="38"/>
  <c r="L38" i="38"/>
  <c r="I38" i="38"/>
  <c r="F38" i="38"/>
  <c r="C38" i="38"/>
  <c r="X37" i="38"/>
  <c r="U37" i="38"/>
  <c r="R37" i="38"/>
  <c r="O37" i="38"/>
  <c r="L37" i="38"/>
  <c r="I37" i="38"/>
  <c r="F37" i="38"/>
  <c r="C37" i="38"/>
  <c r="X36" i="38"/>
  <c r="U36" i="38"/>
  <c r="R36" i="38"/>
  <c r="O36" i="38"/>
  <c r="L36" i="38"/>
  <c r="I36" i="38"/>
  <c r="F36" i="38"/>
  <c r="C36" i="38"/>
  <c r="AH35" i="38"/>
  <c r="AE35" i="38"/>
  <c r="AB35" i="38"/>
  <c r="W35" i="38"/>
  <c r="U35" i="38"/>
  <c r="T35" i="38"/>
  <c r="R35" i="38"/>
  <c r="Q35" i="38"/>
  <c r="O35" i="38"/>
  <c r="N35" i="38"/>
  <c r="L35" i="38"/>
  <c r="M35" i="38" s="1"/>
  <c r="K35" i="38"/>
  <c r="I35" i="38"/>
  <c r="H35" i="38"/>
  <c r="F35" i="38"/>
  <c r="E35" i="38"/>
  <c r="C35" i="38"/>
  <c r="U34" i="38"/>
  <c r="R34" i="38"/>
  <c r="O34" i="38"/>
  <c r="L34" i="38"/>
  <c r="I34" i="38"/>
  <c r="F34" i="38"/>
  <c r="C34" i="38"/>
  <c r="U33" i="38"/>
  <c r="R33" i="38"/>
  <c r="O33" i="38"/>
  <c r="L33" i="38"/>
  <c r="I33" i="38"/>
  <c r="F33" i="38"/>
  <c r="C33" i="38"/>
  <c r="U32" i="38"/>
  <c r="R32" i="38"/>
  <c r="O32" i="38"/>
  <c r="L32" i="38"/>
  <c r="I32" i="38"/>
  <c r="F32" i="38"/>
  <c r="C32" i="38"/>
  <c r="AH31" i="38"/>
  <c r="AE31" i="38"/>
  <c r="AB31" i="38"/>
  <c r="Y31" i="38"/>
  <c r="T31" i="38"/>
  <c r="R31" i="38"/>
  <c r="Q31" i="38"/>
  <c r="O31" i="38"/>
  <c r="N31" i="38"/>
  <c r="L31" i="38"/>
  <c r="M31" i="38" s="1"/>
  <c r="K31" i="38"/>
  <c r="I31" i="38"/>
  <c r="J31" i="38" s="1"/>
  <c r="H31" i="38"/>
  <c r="F31" i="38"/>
  <c r="G31" i="38" s="1"/>
  <c r="E31" i="38"/>
  <c r="C31" i="38"/>
  <c r="R30" i="38"/>
  <c r="O30" i="38"/>
  <c r="L30" i="38"/>
  <c r="I30" i="38"/>
  <c r="F30" i="38"/>
  <c r="C30" i="38"/>
  <c r="R29" i="38"/>
  <c r="O29" i="38"/>
  <c r="L29" i="38"/>
  <c r="I29" i="38"/>
  <c r="F29" i="38"/>
  <c r="C29" i="38"/>
  <c r="R28" i="38"/>
  <c r="O28" i="38"/>
  <c r="L28" i="38"/>
  <c r="I28" i="38"/>
  <c r="F28" i="38"/>
  <c r="C28" i="38"/>
  <c r="AH27" i="38"/>
  <c r="AE27" i="38"/>
  <c r="AB27" i="38"/>
  <c r="Y27" i="38"/>
  <c r="V27" i="38"/>
  <c r="Q27" i="38"/>
  <c r="O27" i="38"/>
  <c r="N27" i="38"/>
  <c r="L27" i="38"/>
  <c r="K27" i="38"/>
  <c r="I27" i="38"/>
  <c r="H27" i="38"/>
  <c r="F27" i="38"/>
  <c r="E27" i="38"/>
  <c r="C27" i="38"/>
  <c r="O26" i="38"/>
  <c r="L26" i="38"/>
  <c r="I26" i="38"/>
  <c r="F26" i="38"/>
  <c r="C26" i="38"/>
  <c r="O25" i="38"/>
  <c r="L25" i="38"/>
  <c r="I25" i="38"/>
  <c r="F25" i="38"/>
  <c r="C25" i="38"/>
  <c r="O24" i="38"/>
  <c r="L24" i="38"/>
  <c r="I24" i="38"/>
  <c r="F24" i="38"/>
  <c r="C24" i="38"/>
  <c r="AH23" i="38"/>
  <c r="AE23" i="38"/>
  <c r="AB23" i="38"/>
  <c r="Y23" i="38"/>
  <c r="V23" i="38"/>
  <c r="S23" i="38"/>
  <c r="N23" i="38"/>
  <c r="L23" i="38"/>
  <c r="K23" i="38"/>
  <c r="I23" i="38"/>
  <c r="J23" i="38" s="1"/>
  <c r="H23" i="38"/>
  <c r="F23" i="38"/>
  <c r="E23" i="38"/>
  <c r="C23" i="38"/>
  <c r="L22" i="38"/>
  <c r="I22" i="38"/>
  <c r="F22" i="38"/>
  <c r="C22" i="38"/>
  <c r="L21" i="38"/>
  <c r="I21" i="38"/>
  <c r="F21" i="38"/>
  <c r="C21" i="38"/>
  <c r="L20" i="38"/>
  <c r="I20" i="38"/>
  <c r="F20" i="38"/>
  <c r="C20" i="38"/>
  <c r="AH19" i="38"/>
  <c r="AE19" i="38"/>
  <c r="AB19" i="38"/>
  <c r="Y19" i="38"/>
  <c r="V19" i="38"/>
  <c r="S19" i="38"/>
  <c r="P19" i="38"/>
  <c r="K19" i="38"/>
  <c r="I19" i="38"/>
  <c r="H19" i="38"/>
  <c r="F19" i="38"/>
  <c r="G19" i="38" s="1"/>
  <c r="E19" i="38"/>
  <c r="C19" i="38"/>
  <c r="I18" i="38"/>
  <c r="F18" i="38"/>
  <c r="C18" i="38"/>
  <c r="I17" i="38"/>
  <c r="F17" i="38"/>
  <c r="C17" i="38"/>
  <c r="I16" i="38"/>
  <c r="F16" i="38"/>
  <c r="C16" i="38"/>
  <c r="AH15" i="38"/>
  <c r="AE15" i="38"/>
  <c r="AB15" i="38"/>
  <c r="Y15" i="38"/>
  <c r="V15" i="38"/>
  <c r="S15" i="38"/>
  <c r="P15" i="38"/>
  <c r="M15" i="38"/>
  <c r="H15" i="38"/>
  <c r="F15" i="38"/>
  <c r="G15" i="38" s="1"/>
  <c r="E15" i="38"/>
  <c r="C15" i="38"/>
  <c r="F14" i="38"/>
  <c r="C14" i="38"/>
  <c r="F13" i="38"/>
  <c r="C13" i="38"/>
  <c r="F12" i="38"/>
  <c r="C12" i="38"/>
  <c r="AH11" i="38"/>
  <c r="AE11" i="38"/>
  <c r="AB11" i="38"/>
  <c r="Y11" i="38"/>
  <c r="V11" i="38"/>
  <c r="S11" i="38"/>
  <c r="P11" i="38"/>
  <c r="M11" i="38"/>
  <c r="J11" i="38"/>
  <c r="E11" i="38"/>
  <c r="C11" i="38"/>
  <c r="C10" i="38"/>
  <c r="C9" i="38"/>
  <c r="AP8" i="38"/>
  <c r="C8" i="38"/>
  <c r="AH7" i="38"/>
  <c r="AE7" i="38"/>
  <c r="AB7" i="38"/>
  <c r="Y7" i="38"/>
  <c r="V7" i="38"/>
  <c r="S7" i="38"/>
  <c r="P7" i="38"/>
  <c r="M7" i="38"/>
  <c r="J7" i="38"/>
  <c r="G7" i="38"/>
  <c r="AS7" i="38" s="1"/>
  <c r="AP4" i="38"/>
  <c r="AO4" i="38"/>
  <c r="AF47" i="37"/>
  <c r="AD47" i="37"/>
  <c r="AE47" i="37" s="1"/>
  <c r="AC47" i="37"/>
  <c r="AB47" i="37" s="1"/>
  <c r="AA47" i="37"/>
  <c r="Z47" i="37"/>
  <c r="Y47" i="37"/>
  <c r="X47" i="37"/>
  <c r="W47" i="37"/>
  <c r="U47" i="37"/>
  <c r="V47" i="37" s="1"/>
  <c r="T47" i="37"/>
  <c r="R47" i="37"/>
  <c r="S47" i="37" s="1"/>
  <c r="Q47" i="37"/>
  <c r="P47" i="37" s="1"/>
  <c r="O47" i="37"/>
  <c r="N47" i="37"/>
  <c r="M47" i="37"/>
  <c r="L47" i="37"/>
  <c r="K47" i="37"/>
  <c r="I47" i="37"/>
  <c r="AO44" i="37" s="1"/>
  <c r="H47" i="37"/>
  <c r="F47" i="37"/>
  <c r="G47" i="37" s="1"/>
  <c r="E47" i="37"/>
  <c r="D47" i="37" s="1"/>
  <c r="C47" i="37"/>
  <c r="AD46" i="37"/>
  <c r="AA46" i="37"/>
  <c r="X46" i="37"/>
  <c r="U46" i="37"/>
  <c r="R46" i="37"/>
  <c r="O46" i="37"/>
  <c r="L46" i="37"/>
  <c r="I46" i="37"/>
  <c r="F46" i="37"/>
  <c r="C46" i="37"/>
  <c r="AD45" i="37"/>
  <c r="AA45" i="37"/>
  <c r="X45" i="37"/>
  <c r="U45" i="37"/>
  <c r="R45" i="37"/>
  <c r="O45" i="37"/>
  <c r="L45" i="37"/>
  <c r="I45" i="37"/>
  <c r="F45" i="37"/>
  <c r="C45" i="37"/>
  <c r="AD44" i="37"/>
  <c r="AA44" i="37"/>
  <c r="X44" i="37"/>
  <c r="U44" i="37"/>
  <c r="R44" i="37"/>
  <c r="O44" i="37"/>
  <c r="L44" i="37"/>
  <c r="I44" i="37"/>
  <c r="F44" i="37"/>
  <c r="C44" i="37"/>
  <c r="AH43" i="37"/>
  <c r="AC43" i="37"/>
  <c r="AB43" i="37"/>
  <c r="AA43" i="37"/>
  <c r="Z43" i="37"/>
  <c r="X43" i="37"/>
  <c r="Y43" i="37" s="1"/>
  <c r="W43" i="37"/>
  <c r="V43" i="37"/>
  <c r="U43" i="37"/>
  <c r="T43" i="37"/>
  <c r="R43" i="37"/>
  <c r="S43" i="37" s="1"/>
  <c r="Q43" i="37"/>
  <c r="P43" i="37"/>
  <c r="O43" i="37"/>
  <c r="N43" i="37"/>
  <c r="L43" i="37"/>
  <c r="M43" i="37" s="1"/>
  <c r="K43" i="37"/>
  <c r="J43" i="37"/>
  <c r="I43" i="37"/>
  <c r="H43" i="37"/>
  <c r="AP40" i="37" s="1"/>
  <c r="F43" i="37"/>
  <c r="G43" i="37" s="1"/>
  <c r="E43" i="37"/>
  <c r="D43" i="37"/>
  <c r="C43" i="37"/>
  <c r="AA42" i="37"/>
  <c r="X42" i="37"/>
  <c r="U42" i="37"/>
  <c r="R42" i="37"/>
  <c r="O42" i="37"/>
  <c r="L42" i="37"/>
  <c r="I42" i="37"/>
  <c r="F42" i="37"/>
  <c r="C42" i="37"/>
  <c r="AA41" i="37"/>
  <c r="X41" i="37"/>
  <c r="U41" i="37"/>
  <c r="R41" i="37"/>
  <c r="O41" i="37"/>
  <c r="L41" i="37"/>
  <c r="I41" i="37"/>
  <c r="F41" i="37"/>
  <c r="C41" i="37"/>
  <c r="AA40" i="37"/>
  <c r="X40" i="37"/>
  <c r="U40" i="37"/>
  <c r="R40" i="37"/>
  <c r="O40" i="37"/>
  <c r="L40" i="37"/>
  <c r="I40" i="37"/>
  <c r="F40" i="37"/>
  <c r="C40" i="37"/>
  <c r="AH39" i="37"/>
  <c r="AE39" i="37"/>
  <c r="Z39" i="37"/>
  <c r="X39" i="37"/>
  <c r="Y39" i="37" s="1"/>
  <c r="W39" i="37"/>
  <c r="V39" i="37"/>
  <c r="U39" i="37"/>
  <c r="T39" i="37"/>
  <c r="R39" i="37"/>
  <c r="S39" i="37" s="1"/>
  <c r="Q39" i="37"/>
  <c r="P39" i="37"/>
  <c r="O39" i="37"/>
  <c r="N39" i="37"/>
  <c r="AP36" i="37" s="1"/>
  <c r="L39" i="37"/>
  <c r="M39" i="37" s="1"/>
  <c r="K39" i="37"/>
  <c r="J39" i="37"/>
  <c r="I39" i="37"/>
  <c r="H39" i="37"/>
  <c r="F39" i="37"/>
  <c r="G39" i="37" s="1"/>
  <c r="E39" i="37"/>
  <c r="D39" i="37"/>
  <c r="AM36" i="37" s="1"/>
  <c r="C39" i="37"/>
  <c r="X38" i="37"/>
  <c r="U38" i="37"/>
  <c r="R38" i="37"/>
  <c r="O38" i="37"/>
  <c r="L38" i="37"/>
  <c r="I38" i="37"/>
  <c r="F38" i="37"/>
  <c r="C38" i="37"/>
  <c r="X37" i="37"/>
  <c r="U37" i="37"/>
  <c r="R37" i="37"/>
  <c r="O37" i="37"/>
  <c r="L37" i="37"/>
  <c r="I37" i="37"/>
  <c r="F37" i="37"/>
  <c r="C37" i="37"/>
  <c r="X36" i="37"/>
  <c r="U36" i="37"/>
  <c r="R36" i="37"/>
  <c r="O36" i="37"/>
  <c r="L36" i="37"/>
  <c r="I36" i="37"/>
  <c r="F36" i="37"/>
  <c r="C36" i="37"/>
  <c r="AH35" i="37"/>
  <c r="AE35" i="37"/>
  <c r="AB35" i="37"/>
  <c r="W35" i="37"/>
  <c r="U35" i="37"/>
  <c r="V35" i="37" s="1"/>
  <c r="T35" i="37"/>
  <c r="S35" i="37"/>
  <c r="R35" i="37"/>
  <c r="Q35" i="37"/>
  <c r="O35" i="37"/>
  <c r="P35" i="37" s="1"/>
  <c r="N35" i="37"/>
  <c r="M35" i="37"/>
  <c r="L35" i="37"/>
  <c r="K35" i="37"/>
  <c r="I35" i="37"/>
  <c r="J35" i="37" s="1"/>
  <c r="H35" i="37"/>
  <c r="G35" i="37"/>
  <c r="F35" i="37"/>
  <c r="E35" i="37"/>
  <c r="AP32" i="37" s="1"/>
  <c r="C35" i="37"/>
  <c r="AO32" i="37" s="1"/>
  <c r="U34" i="37"/>
  <c r="R34" i="37"/>
  <c r="O34" i="37"/>
  <c r="L34" i="37"/>
  <c r="I34" i="37"/>
  <c r="F34" i="37"/>
  <c r="C34" i="37"/>
  <c r="U33" i="37"/>
  <c r="R33" i="37"/>
  <c r="O33" i="37"/>
  <c r="L33" i="37"/>
  <c r="I33" i="37"/>
  <c r="F33" i="37"/>
  <c r="C33" i="37"/>
  <c r="U32" i="37"/>
  <c r="R32" i="37"/>
  <c r="O32" i="37"/>
  <c r="L32" i="37"/>
  <c r="I32" i="37"/>
  <c r="F32" i="37"/>
  <c r="C32" i="37"/>
  <c r="AH31" i="37"/>
  <c r="AE31" i="37"/>
  <c r="AB31" i="37"/>
  <c r="Y31" i="37"/>
  <c r="T31" i="37"/>
  <c r="S31" i="37"/>
  <c r="R31" i="37"/>
  <c r="Q31" i="37"/>
  <c r="O31" i="37"/>
  <c r="P31" i="37" s="1"/>
  <c r="N31" i="37"/>
  <c r="M31" i="37"/>
  <c r="L31" i="37"/>
  <c r="K31" i="37"/>
  <c r="I31" i="37"/>
  <c r="J31" i="37" s="1"/>
  <c r="H31" i="37"/>
  <c r="G31" i="37"/>
  <c r="F31" i="37"/>
  <c r="E31" i="37"/>
  <c r="AP28" i="37" s="1"/>
  <c r="C31" i="37"/>
  <c r="D31" i="37" s="1"/>
  <c r="R30" i="37"/>
  <c r="O30" i="37"/>
  <c r="L30" i="37"/>
  <c r="I30" i="37"/>
  <c r="F30" i="37"/>
  <c r="C30" i="37"/>
  <c r="R29" i="37"/>
  <c r="O29" i="37"/>
  <c r="L29" i="37"/>
  <c r="I29" i="37"/>
  <c r="F29" i="37"/>
  <c r="C29" i="37"/>
  <c r="AO28" i="37"/>
  <c r="R28" i="37"/>
  <c r="O28" i="37"/>
  <c r="L28" i="37"/>
  <c r="I28" i="37"/>
  <c r="F28" i="37"/>
  <c r="C28" i="37"/>
  <c r="AH27" i="37"/>
  <c r="AE27" i="37"/>
  <c r="AB27" i="37"/>
  <c r="Y27" i="37"/>
  <c r="V27" i="37"/>
  <c r="Q27" i="37"/>
  <c r="O27" i="37"/>
  <c r="P27" i="37" s="1"/>
  <c r="N27" i="37"/>
  <c r="M27" i="37"/>
  <c r="L27" i="37"/>
  <c r="K27" i="37"/>
  <c r="I27" i="37"/>
  <c r="J27" i="37" s="1"/>
  <c r="H27" i="37"/>
  <c r="G27" i="37"/>
  <c r="F27" i="37"/>
  <c r="E27" i="37"/>
  <c r="AP24" i="37" s="1"/>
  <c r="C27" i="37"/>
  <c r="D27" i="37" s="1"/>
  <c r="O26" i="37"/>
  <c r="L26" i="37"/>
  <c r="I26" i="37"/>
  <c r="F26" i="37"/>
  <c r="C26" i="37"/>
  <c r="O25" i="37"/>
  <c r="L25" i="37"/>
  <c r="I25" i="37"/>
  <c r="F25" i="37"/>
  <c r="C25" i="37"/>
  <c r="AO24" i="37"/>
  <c r="O24" i="37"/>
  <c r="L24" i="37"/>
  <c r="I24" i="37"/>
  <c r="F24" i="37"/>
  <c r="C24" i="37"/>
  <c r="AH23" i="37"/>
  <c r="AE23" i="37"/>
  <c r="AB23" i="37"/>
  <c r="Y23" i="37"/>
  <c r="V23" i="37"/>
  <c r="S23" i="37"/>
  <c r="N23" i="37"/>
  <c r="M23" i="37"/>
  <c r="L23" i="37"/>
  <c r="K23" i="37"/>
  <c r="I23" i="37"/>
  <c r="J23" i="37" s="1"/>
  <c r="H23" i="37"/>
  <c r="G23" i="37"/>
  <c r="F23" i="37"/>
  <c r="E23" i="37"/>
  <c r="AP20" i="37" s="1"/>
  <c r="C23" i="37"/>
  <c r="D23" i="37" s="1"/>
  <c r="L22" i="37"/>
  <c r="I22" i="37"/>
  <c r="F22" i="37"/>
  <c r="C22" i="37"/>
  <c r="L21" i="37"/>
  <c r="I21" i="37"/>
  <c r="F21" i="37"/>
  <c r="C21" i="37"/>
  <c r="AO20" i="37"/>
  <c r="L20" i="37"/>
  <c r="I20" i="37"/>
  <c r="F20" i="37"/>
  <c r="C20" i="37"/>
  <c r="AH19" i="37"/>
  <c r="AE19" i="37"/>
  <c r="AB19" i="37"/>
  <c r="Y19" i="37"/>
  <c r="V19" i="37"/>
  <c r="S19" i="37"/>
  <c r="P19" i="37"/>
  <c r="K19" i="37"/>
  <c r="I19" i="37"/>
  <c r="J19" i="37" s="1"/>
  <c r="H19" i="37"/>
  <c r="G19" i="37"/>
  <c r="F19" i="37"/>
  <c r="E19" i="37"/>
  <c r="AP16" i="37" s="1"/>
  <c r="C19" i="37"/>
  <c r="AO16" i="37" s="1"/>
  <c r="AQ16" i="37" s="1"/>
  <c r="I18" i="37"/>
  <c r="F18" i="37"/>
  <c r="C18" i="37"/>
  <c r="I17" i="37"/>
  <c r="F17" i="37"/>
  <c r="C17" i="37"/>
  <c r="I16" i="37"/>
  <c r="F16" i="37"/>
  <c r="C16" i="37"/>
  <c r="AH15" i="37"/>
  <c r="AE15" i="37"/>
  <c r="AB15" i="37"/>
  <c r="Y15" i="37"/>
  <c r="V15" i="37"/>
  <c r="S15" i="37"/>
  <c r="P15" i="37"/>
  <c r="M15" i="37"/>
  <c r="H15" i="37"/>
  <c r="G15" i="37"/>
  <c r="F15" i="37"/>
  <c r="E15" i="37"/>
  <c r="AP12" i="37" s="1"/>
  <c r="C15" i="37"/>
  <c r="AO12" i="37" s="1"/>
  <c r="AQ12" i="37" s="1"/>
  <c r="F14" i="37"/>
  <c r="C14" i="37"/>
  <c r="F13" i="37"/>
  <c r="C13" i="37"/>
  <c r="F12" i="37"/>
  <c r="C12" i="37"/>
  <c r="AH11" i="37"/>
  <c r="AE11" i="37"/>
  <c r="AB11" i="37"/>
  <c r="Y11" i="37"/>
  <c r="V11" i="37"/>
  <c r="S11" i="37"/>
  <c r="P11" i="37"/>
  <c r="M11" i="37"/>
  <c r="J11" i="37"/>
  <c r="E11" i="37"/>
  <c r="D11" i="37"/>
  <c r="AM8" i="37" s="1"/>
  <c r="C11" i="37"/>
  <c r="C10" i="37"/>
  <c r="C9" i="37"/>
  <c r="AP8" i="37"/>
  <c r="AO8" i="37"/>
  <c r="AQ8" i="37" s="1"/>
  <c r="AL8" i="37"/>
  <c r="C8" i="37"/>
  <c r="AH7" i="37"/>
  <c r="AE7" i="37"/>
  <c r="AB7" i="37"/>
  <c r="Y7" i="37"/>
  <c r="V7" i="37"/>
  <c r="S7" i="37"/>
  <c r="P7" i="37"/>
  <c r="M7" i="37"/>
  <c r="J7" i="37"/>
  <c r="G7" i="37"/>
  <c r="AN4" i="37" s="1"/>
  <c r="AP4" i="37"/>
  <c r="AO4" i="37"/>
  <c r="AQ4" i="37" s="1"/>
  <c r="AF47" i="31"/>
  <c r="AD47" i="31"/>
  <c r="AE47" i="31" s="1"/>
  <c r="AC47" i="31"/>
  <c r="AB47" i="31" s="1"/>
  <c r="AA47" i="31"/>
  <c r="Z47" i="31"/>
  <c r="Y47" i="31"/>
  <c r="X47" i="31"/>
  <c r="W47" i="31"/>
  <c r="U47" i="31"/>
  <c r="V47" i="31" s="1"/>
  <c r="T47" i="31"/>
  <c r="R47" i="31"/>
  <c r="S47" i="31" s="1"/>
  <c r="Q47" i="31"/>
  <c r="O47" i="31"/>
  <c r="P47" i="31" s="1"/>
  <c r="N47" i="31"/>
  <c r="M47" i="31"/>
  <c r="L47" i="31"/>
  <c r="K47" i="31"/>
  <c r="I47" i="31"/>
  <c r="AO44" i="31" s="1"/>
  <c r="H47" i="31"/>
  <c r="F47" i="31"/>
  <c r="G47" i="31" s="1"/>
  <c r="E47" i="31"/>
  <c r="AP44" i="31" s="1"/>
  <c r="C47" i="31"/>
  <c r="D47" i="31" s="1"/>
  <c r="AD46" i="31"/>
  <c r="AA46" i="31"/>
  <c r="X46" i="31"/>
  <c r="U46" i="31"/>
  <c r="R46" i="31"/>
  <c r="O46" i="31"/>
  <c r="L46" i="31"/>
  <c r="I46" i="31"/>
  <c r="F46" i="31"/>
  <c r="C46" i="31"/>
  <c r="AD45" i="31"/>
  <c r="AA45" i="31"/>
  <c r="X45" i="31"/>
  <c r="U45" i="31"/>
  <c r="R45" i="31"/>
  <c r="O45" i="31"/>
  <c r="L45" i="31"/>
  <c r="I45" i="31"/>
  <c r="F45" i="31"/>
  <c r="C45" i="31"/>
  <c r="AD44" i="31"/>
  <c r="AA44" i="31"/>
  <c r="X44" i="31"/>
  <c r="U44" i="31"/>
  <c r="R44" i="31"/>
  <c r="O44" i="31"/>
  <c r="L44" i="31"/>
  <c r="I44" i="31"/>
  <c r="F44" i="31"/>
  <c r="C44" i="31"/>
  <c r="AH43" i="31"/>
  <c r="AC43" i="31"/>
  <c r="AB43" i="31"/>
  <c r="AA43" i="31"/>
  <c r="Z43" i="31"/>
  <c r="X43" i="31"/>
  <c r="Y43" i="31" s="1"/>
  <c r="W43" i="31"/>
  <c r="V43" i="31"/>
  <c r="U43" i="31"/>
  <c r="T43" i="31"/>
  <c r="R43" i="31"/>
  <c r="S43" i="31" s="1"/>
  <c r="Q43" i="31"/>
  <c r="P43" i="31"/>
  <c r="O43" i="31"/>
  <c r="N43" i="31"/>
  <c r="L43" i="31"/>
  <c r="M43" i="31" s="1"/>
  <c r="K43" i="31"/>
  <c r="J43" i="31"/>
  <c r="I43" i="31"/>
  <c r="H43" i="31"/>
  <c r="AP40" i="31" s="1"/>
  <c r="F43" i="31"/>
  <c r="G43" i="31" s="1"/>
  <c r="E43" i="31"/>
  <c r="D43" i="31"/>
  <c r="C43" i="31"/>
  <c r="AA42" i="31"/>
  <c r="X42" i="31"/>
  <c r="U42" i="31"/>
  <c r="R42" i="31"/>
  <c r="O42" i="31"/>
  <c r="L42" i="31"/>
  <c r="I42" i="31"/>
  <c r="F42" i="31"/>
  <c r="C42" i="31"/>
  <c r="AA41" i="31"/>
  <c r="X41" i="31"/>
  <c r="U41" i="31"/>
  <c r="R41" i="31"/>
  <c r="O41" i="31"/>
  <c r="L41" i="31"/>
  <c r="I41" i="31"/>
  <c r="F41" i="31"/>
  <c r="C41" i="31"/>
  <c r="AA40" i="31"/>
  <c r="X40" i="31"/>
  <c r="U40" i="31"/>
  <c r="R40" i="31"/>
  <c r="O40" i="31"/>
  <c r="L40" i="31"/>
  <c r="I40" i="31"/>
  <c r="F40" i="31"/>
  <c r="C40" i="31"/>
  <c r="AH39" i="31"/>
  <c r="AE39" i="31"/>
  <c r="Z39" i="31"/>
  <c r="X39" i="31"/>
  <c r="Y39" i="31" s="1"/>
  <c r="W39" i="31"/>
  <c r="V39" i="31"/>
  <c r="U39" i="31"/>
  <c r="T39" i="31"/>
  <c r="R39" i="31"/>
  <c r="S39" i="31" s="1"/>
  <c r="Q39" i="31"/>
  <c r="P39" i="31"/>
  <c r="O39" i="31"/>
  <c r="N39" i="31"/>
  <c r="AP36" i="31" s="1"/>
  <c r="L39" i="31"/>
  <c r="M39" i="31" s="1"/>
  <c r="K39" i="31"/>
  <c r="J39" i="31"/>
  <c r="I39" i="31"/>
  <c r="H39" i="31"/>
  <c r="F39" i="31"/>
  <c r="G39" i="31" s="1"/>
  <c r="E39" i="31"/>
  <c r="D39" i="31"/>
  <c r="AM36" i="31" s="1"/>
  <c r="C39" i="31"/>
  <c r="X38" i="31"/>
  <c r="U38" i="31"/>
  <c r="R38" i="31"/>
  <c r="O38" i="31"/>
  <c r="L38" i="31"/>
  <c r="I38" i="31"/>
  <c r="F38" i="31"/>
  <c r="C38" i="31"/>
  <c r="X37" i="31"/>
  <c r="U37" i="31"/>
  <c r="R37" i="31"/>
  <c r="O37" i="31"/>
  <c r="L37" i="31"/>
  <c r="I37" i="31"/>
  <c r="F37" i="31"/>
  <c r="C37" i="31"/>
  <c r="X36" i="31"/>
  <c r="U36" i="31"/>
  <c r="R36" i="31"/>
  <c r="O36" i="31"/>
  <c r="L36" i="31"/>
  <c r="I36" i="31"/>
  <c r="F36" i="31"/>
  <c r="C36" i="31"/>
  <c r="AH35" i="31"/>
  <c r="AE35" i="31"/>
  <c r="AB35" i="31"/>
  <c r="W35" i="31"/>
  <c r="U35" i="31"/>
  <c r="V35" i="31" s="1"/>
  <c r="T35" i="31"/>
  <c r="S35" i="31"/>
  <c r="R35" i="31"/>
  <c r="Q35" i="31"/>
  <c r="O35" i="31"/>
  <c r="P35" i="31" s="1"/>
  <c r="N35" i="31"/>
  <c r="M35" i="31"/>
  <c r="L35" i="31"/>
  <c r="K35" i="31"/>
  <c r="I35" i="31"/>
  <c r="J35" i="31" s="1"/>
  <c r="H35" i="31"/>
  <c r="G35" i="31"/>
  <c r="F35" i="31"/>
  <c r="E35" i="31"/>
  <c r="AP32" i="31" s="1"/>
  <c r="C35" i="31"/>
  <c r="AO32" i="31" s="1"/>
  <c r="U34" i="31"/>
  <c r="R34" i="31"/>
  <c r="O34" i="31"/>
  <c r="L34" i="31"/>
  <c r="I34" i="31"/>
  <c r="F34" i="31"/>
  <c r="C34" i="31"/>
  <c r="U33" i="31"/>
  <c r="R33" i="31"/>
  <c r="O33" i="31"/>
  <c r="L33" i="31"/>
  <c r="I33" i="31"/>
  <c r="F33" i="31"/>
  <c r="C33" i="31"/>
  <c r="U32" i="31"/>
  <c r="R32" i="31"/>
  <c r="O32" i="31"/>
  <c r="L32" i="31"/>
  <c r="I32" i="31"/>
  <c r="F32" i="31"/>
  <c r="C32" i="31"/>
  <c r="AH31" i="31"/>
  <c r="AE31" i="31"/>
  <c r="AB31" i="31"/>
  <c r="Y31" i="31"/>
  <c r="T31" i="31"/>
  <c r="S31" i="31"/>
  <c r="R31" i="31"/>
  <c r="Q31" i="31"/>
  <c r="O31" i="31"/>
  <c r="P31" i="31" s="1"/>
  <c r="N31" i="31"/>
  <c r="M31" i="31"/>
  <c r="L31" i="31"/>
  <c r="K31" i="31"/>
  <c r="I31" i="31"/>
  <c r="J31" i="31" s="1"/>
  <c r="H31" i="31"/>
  <c r="G31" i="31"/>
  <c r="F31" i="31"/>
  <c r="E31" i="31"/>
  <c r="AP28" i="31" s="1"/>
  <c r="C31" i="31"/>
  <c r="D31" i="31" s="1"/>
  <c r="R30" i="31"/>
  <c r="O30" i="31"/>
  <c r="L30" i="31"/>
  <c r="I30" i="31"/>
  <c r="F30" i="31"/>
  <c r="C30" i="31"/>
  <c r="R29" i="31"/>
  <c r="O29" i="31"/>
  <c r="L29" i="31"/>
  <c r="I29" i="31"/>
  <c r="F29" i="31"/>
  <c r="C29" i="31"/>
  <c r="AO28" i="31"/>
  <c r="R28" i="31"/>
  <c r="O28" i="31"/>
  <c r="L28" i="31"/>
  <c r="I28" i="31"/>
  <c r="F28" i="31"/>
  <c r="C28" i="31"/>
  <c r="AH27" i="31"/>
  <c r="AE27" i="31"/>
  <c r="AB27" i="31"/>
  <c r="Y27" i="31"/>
  <c r="V27" i="31"/>
  <c r="Q27" i="31"/>
  <c r="O27" i="31"/>
  <c r="P27" i="31" s="1"/>
  <c r="N27" i="31"/>
  <c r="M27" i="31"/>
  <c r="L27" i="31"/>
  <c r="K27" i="31"/>
  <c r="I27" i="31"/>
  <c r="J27" i="31" s="1"/>
  <c r="H27" i="31"/>
  <c r="G27" i="31"/>
  <c r="F27" i="31"/>
  <c r="E27" i="31"/>
  <c r="AP24" i="31" s="1"/>
  <c r="C27" i="31"/>
  <c r="D27" i="31" s="1"/>
  <c r="O26" i="31"/>
  <c r="L26" i="31"/>
  <c r="I26" i="31"/>
  <c r="F26" i="31"/>
  <c r="C26" i="31"/>
  <c r="O25" i="31"/>
  <c r="L25" i="31"/>
  <c r="I25" i="31"/>
  <c r="F25" i="31"/>
  <c r="C25" i="31"/>
  <c r="AO24" i="31"/>
  <c r="AQ24" i="31" s="1"/>
  <c r="O24" i="31"/>
  <c r="L24" i="31"/>
  <c r="I24" i="31"/>
  <c r="F24" i="31"/>
  <c r="C24" i="31"/>
  <c r="AH23" i="31"/>
  <c r="AE23" i="31"/>
  <c r="AB23" i="31"/>
  <c r="Y23" i="31"/>
  <c r="V23" i="31"/>
  <c r="S23" i="31"/>
  <c r="N23" i="31"/>
  <c r="M23" i="31"/>
  <c r="L23" i="31"/>
  <c r="K23" i="31"/>
  <c r="I23" i="31"/>
  <c r="J23" i="31" s="1"/>
  <c r="H23" i="31"/>
  <c r="G23" i="31"/>
  <c r="F23" i="31"/>
  <c r="E23" i="31"/>
  <c r="AP20" i="31" s="1"/>
  <c r="C23" i="31"/>
  <c r="D23" i="31" s="1"/>
  <c r="L22" i="31"/>
  <c r="I22" i="31"/>
  <c r="F22" i="31"/>
  <c r="C22" i="31"/>
  <c r="L21" i="31"/>
  <c r="I21" i="31"/>
  <c r="F21" i="31"/>
  <c r="C21" i="31"/>
  <c r="AO20" i="31"/>
  <c r="L20" i="31"/>
  <c r="I20" i="31"/>
  <c r="F20" i="31"/>
  <c r="C20" i="31"/>
  <c r="AH19" i="31"/>
  <c r="AE19" i="31"/>
  <c r="AB19" i="31"/>
  <c r="Y19" i="31"/>
  <c r="V19" i="31"/>
  <c r="S19" i="31"/>
  <c r="P19" i="31"/>
  <c r="K19" i="31"/>
  <c r="I19" i="31"/>
  <c r="J19" i="31" s="1"/>
  <c r="H19" i="31"/>
  <c r="G19" i="31"/>
  <c r="F19" i="31"/>
  <c r="E19" i="31"/>
  <c r="AP16" i="31" s="1"/>
  <c r="C19" i="31"/>
  <c r="AO16" i="31" s="1"/>
  <c r="AQ16" i="31" s="1"/>
  <c r="I18" i="31"/>
  <c r="F18" i="31"/>
  <c r="C18" i="31"/>
  <c r="I17" i="31"/>
  <c r="F17" i="31"/>
  <c r="C17" i="31"/>
  <c r="I16" i="31"/>
  <c r="F16" i="31"/>
  <c r="C16" i="31"/>
  <c r="AH15" i="31"/>
  <c r="AE15" i="31"/>
  <c r="AB15" i="31"/>
  <c r="Y15" i="31"/>
  <c r="V15" i="31"/>
  <c r="S15" i="31"/>
  <c r="P15" i="31"/>
  <c r="M15" i="31"/>
  <c r="H15" i="31"/>
  <c r="F15" i="31"/>
  <c r="G15" i="31" s="1"/>
  <c r="E15" i="31"/>
  <c r="D15" i="31"/>
  <c r="AM12" i="31" s="1"/>
  <c r="C15" i="31"/>
  <c r="F14" i="31"/>
  <c r="C14" i="31"/>
  <c r="F13" i="31"/>
  <c r="C13" i="31"/>
  <c r="AP12" i="31"/>
  <c r="F12" i="31"/>
  <c r="C12" i="31"/>
  <c r="AH11" i="31"/>
  <c r="AE11" i="31"/>
  <c r="AB11" i="31"/>
  <c r="Y11" i="31"/>
  <c r="V11" i="31"/>
  <c r="S11" i="31"/>
  <c r="P11" i="31"/>
  <c r="M11" i="31"/>
  <c r="J11" i="31"/>
  <c r="E11" i="31"/>
  <c r="D11" i="31"/>
  <c r="AM8" i="31" s="1"/>
  <c r="C11" i="31"/>
  <c r="C10" i="31"/>
  <c r="C9" i="31"/>
  <c r="AP8" i="31"/>
  <c r="AO8" i="31"/>
  <c r="AQ8" i="31" s="1"/>
  <c r="AN8" i="31"/>
  <c r="C8" i="31"/>
  <c r="AH7" i="31"/>
  <c r="AE7" i="31"/>
  <c r="AB7" i="31"/>
  <c r="Y7" i="31"/>
  <c r="V7" i="31"/>
  <c r="S7" i="31"/>
  <c r="P7" i="31"/>
  <c r="M7" i="31"/>
  <c r="J7" i="31"/>
  <c r="G7" i="31"/>
  <c r="AL4" i="31" s="1"/>
  <c r="AQ4" i="31"/>
  <c r="AP4" i="31"/>
  <c r="AO4" i="31"/>
  <c r="AM4" i="31"/>
  <c r="D39" i="38" l="1"/>
  <c r="D47" i="38"/>
  <c r="AS47" i="38" s="1"/>
  <c r="AP12" i="38"/>
  <c r="AP20" i="38"/>
  <c r="M27" i="38"/>
  <c r="P31" i="38"/>
  <c r="S35" i="38"/>
  <c r="AP36" i="38"/>
  <c r="V39" i="38"/>
  <c r="AP44" i="38"/>
  <c r="V43" i="38"/>
  <c r="AO8" i="38"/>
  <c r="AQ8" i="38" s="1"/>
  <c r="AO12" i="38"/>
  <c r="D27" i="38"/>
  <c r="AN24" i="38" s="1"/>
  <c r="J27" i="38"/>
  <c r="P27" i="38"/>
  <c r="AO32" i="38"/>
  <c r="AP32" i="38"/>
  <c r="V35" i="38"/>
  <c r="G39" i="38"/>
  <c r="AS39" i="38" s="1"/>
  <c r="Y39" i="38"/>
  <c r="AP40" i="38"/>
  <c r="AO44" i="38"/>
  <c r="S47" i="38"/>
  <c r="AQ4" i="38"/>
  <c r="AQ12" i="38"/>
  <c r="D19" i="38"/>
  <c r="AS19" i="38" s="1"/>
  <c r="AP16" i="38"/>
  <c r="G23" i="38"/>
  <c r="G27" i="38"/>
  <c r="D31" i="38"/>
  <c r="AS31" i="38" s="1"/>
  <c r="G35" i="38"/>
  <c r="P35" i="38"/>
  <c r="M39" i="38"/>
  <c r="AJ36" i="38" s="1"/>
  <c r="M43" i="38"/>
  <c r="Y43" i="38"/>
  <c r="G47" i="38"/>
  <c r="M47" i="38"/>
  <c r="AN4" i="38"/>
  <c r="AO40" i="38"/>
  <c r="Y47" i="38"/>
  <c r="AQ44" i="38"/>
  <c r="AL4" i="38"/>
  <c r="AM4" i="38"/>
  <c r="D15" i="38"/>
  <c r="AL12" i="38" s="1"/>
  <c r="J19" i="38"/>
  <c r="AL16" i="38" s="1"/>
  <c r="D23" i="38"/>
  <c r="AL20" i="38" s="1"/>
  <c r="M23" i="38"/>
  <c r="AP24" i="38"/>
  <c r="S31" i="38"/>
  <c r="AJ28" i="38" s="1"/>
  <c r="J35" i="38"/>
  <c r="J39" i="38"/>
  <c r="S39" i="38"/>
  <c r="AB43" i="38"/>
  <c r="J47" i="38"/>
  <c r="AE47" i="38"/>
  <c r="AL12" i="39"/>
  <c r="AN12" i="39"/>
  <c r="AJ12" i="39"/>
  <c r="AM12" i="39"/>
  <c r="AQ16" i="39"/>
  <c r="AM40" i="39"/>
  <c r="AQ28" i="39"/>
  <c r="AL36" i="39"/>
  <c r="AN36" i="39"/>
  <c r="AJ36" i="39"/>
  <c r="AN16" i="39"/>
  <c r="AJ16" i="39"/>
  <c r="AM16" i="39"/>
  <c r="AL16" i="39"/>
  <c r="AN28" i="39"/>
  <c r="AJ28" i="39"/>
  <c r="AM28" i="39"/>
  <c r="AL28" i="39"/>
  <c r="AQ32" i="39"/>
  <c r="AN40" i="39"/>
  <c r="AJ40" i="39"/>
  <c r="AN44" i="39"/>
  <c r="AM20" i="39"/>
  <c r="AM24" i="39"/>
  <c r="G27" i="39"/>
  <c r="D35" i="39"/>
  <c r="AO36" i="39"/>
  <c r="AQ36" i="39" s="1"/>
  <c r="AO40" i="39"/>
  <c r="AQ40" i="39" s="1"/>
  <c r="J47" i="39"/>
  <c r="AJ44" i="39" s="1"/>
  <c r="AN8" i="39"/>
  <c r="AL8" i="39"/>
  <c r="AJ20" i="39"/>
  <c r="AN20" i="39"/>
  <c r="AL40" i="39"/>
  <c r="AO20" i="39"/>
  <c r="AQ20" i="39" s="1"/>
  <c r="AP44" i="39"/>
  <c r="AQ44" i="39" s="1"/>
  <c r="AJ44" i="38"/>
  <c r="AM12" i="38"/>
  <c r="AM20" i="38"/>
  <c r="AN16" i="38"/>
  <c r="AJ16" i="38"/>
  <c r="AM16" i="38"/>
  <c r="AN28" i="38"/>
  <c r="AM28" i="38"/>
  <c r="AL28" i="38"/>
  <c r="AJ4" i="38"/>
  <c r="D11" i="38"/>
  <c r="AS11" i="38" s="1"/>
  <c r="AO16" i="38"/>
  <c r="AO28" i="38"/>
  <c r="AN36" i="38"/>
  <c r="D43" i="38"/>
  <c r="AS43" i="38" s="1"/>
  <c r="AP28" i="38"/>
  <c r="D35" i="38"/>
  <c r="AS35" i="38" s="1"/>
  <c r="AO36" i="38"/>
  <c r="AQ36" i="38" s="1"/>
  <c r="AO20" i="38"/>
  <c r="AQ20" i="38" s="1"/>
  <c r="AO24" i="38"/>
  <c r="AQ24" i="37"/>
  <c r="AM40" i="37"/>
  <c r="AQ20" i="37"/>
  <c r="AQ28" i="37"/>
  <c r="AN36" i="37"/>
  <c r="AL36" i="37"/>
  <c r="AJ36" i="37"/>
  <c r="AN20" i="37"/>
  <c r="AM20" i="37"/>
  <c r="AL20" i="37"/>
  <c r="AN24" i="37"/>
  <c r="AJ24" i="37"/>
  <c r="AM24" i="37"/>
  <c r="AL24" i="37"/>
  <c r="AN28" i="37"/>
  <c r="AM28" i="37"/>
  <c r="AL28" i="37"/>
  <c r="AQ32" i="37"/>
  <c r="AN40" i="37"/>
  <c r="AJ40" i="37"/>
  <c r="AN44" i="37"/>
  <c r="AL4" i="37"/>
  <c r="D15" i="37"/>
  <c r="D19" i="37"/>
  <c r="D35" i="37"/>
  <c r="AO36" i="37"/>
  <c r="AQ36" i="37" s="1"/>
  <c r="AO40" i="37"/>
  <c r="AQ40" i="37" s="1"/>
  <c r="J47" i="37"/>
  <c r="AJ44" i="37" s="1"/>
  <c r="AM4" i="37"/>
  <c r="AN8" i="37"/>
  <c r="AL40" i="37"/>
  <c r="AJ4" i="37"/>
  <c r="AP44" i="37"/>
  <c r="AQ44" i="37" s="1"/>
  <c r="AL12" i="31"/>
  <c r="AN12" i="31"/>
  <c r="AM40" i="31"/>
  <c r="AQ20" i="31"/>
  <c r="AQ28" i="31"/>
  <c r="AL36" i="31"/>
  <c r="AN36" i="31"/>
  <c r="AJ36" i="31"/>
  <c r="AQ44" i="31"/>
  <c r="AN20" i="31"/>
  <c r="AM20" i="31"/>
  <c r="AL20" i="31"/>
  <c r="AN24" i="31"/>
  <c r="AJ24" i="31"/>
  <c r="AM24" i="31"/>
  <c r="AL24" i="31"/>
  <c r="AN28" i="31"/>
  <c r="AM28" i="31"/>
  <c r="AL28" i="31"/>
  <c r="AQ32" i="31"/>
  <c r="AN40" i="31"/>
  <c r="AJ40" i="31"/>
  <c r="AN4" i="31"/>
  <c r="AO12" i="31"/>
  <c r="AQ12" i="31" s="1"/>
  <c r="D19" i="31"/>
  <c r="D35" i="31"/>
  <c r="AO36" i="31"/>
  <c r="AQ36" i="31" s="1"/>
  <c r="AO40" i="31"/>
  <c r="AQ40" i="31" s="1"/>
  <c r="J47" i="31"/>
  <c r="AM44" i="31" s="1"/>
  <c r="AL40" i="31"/>
  <c r="AL8" i="31"/>
  <c r="AS27" i="38" l="1"/>
  <c r="AQ24" i="38"/>
  <c r="AJ12" i="38"/>
  <c r="AM36" i="38"/>
  <c r="AQ40" i="38"/>
  <c r="AQ32" i="38"/>
  <c r="AM24" i="38"/>
  <c r="AJ24" i="38"/>
  <c r="AN12" i="38"/>
  <c r="AM44" i="38"/>
  <c r="AL36" i="38"/>
  <c r="AS15" i="38"/>
  <c r="AL24" i="38"/>
  <c r="AS23" i="38"/>
  <c r="AQ16" i="38"/>
  <c r="AJ20" i="38"/>
  <c r="AN44" i="38"/>
  <c r="AN20" i="38"/>
  <c r="AL44" i="38"/>
  <c r="AN24" i="39"/>
  <c r="AJ24" i="39"/>
  <c r="AL24" i="39"/>
  <c r="AL32" i="39"/>
  <c r="AM32" i="39"/>
  <c r="AN32" i="39"/>
  <c r="AJ32" i="39"/>
  <c r="AM44" i="39"/>
  <c r="AL44" i="39"/>
  <c r="AM8" i="38"/>
  <c r="AL8" i="38"/>
  <c r="AN8" i="38"/>
  <c r="AJ8" i="38"/>
  <c r="AQ28" i="38"/>
  <c r="AL32" i="38"/>
  <c r="AN32" i="38"/>
  <c r="AJ32" i="38"/>
  <c r="AM32" i="38"/>
  <c r="AM40" i="38"/>
  <c r="AL40" i="38"/>
  <c r="AN40" i="38"/>
  <c r="AJ40" i="38"/>
  <c r="AL32" i="37"/>
  <c r="AN32" i="37"/>
  <c r="AJ32" i="37"/>
  <c r="AM32" i="37"/>
  <c r="AM44" i="37"/>
  <c r="AL44" i="37"/>
  <c r="AN12" i="37"/>
  <c r="AJ12" i="37"/>
  <c r="AM12" i="37"/>
  <c r="AL12" i="37"/>
  <c r="AL16" i="37"/>
  <c r="AM16" i="37"/>
  <c r="AN16" i="37"/>
  <c r="AJ16" i="37"/>
  <c r="AJ44" i="31"/>
  <c r="AL44" i="31"/>
  <c r="AL32" i="31"/>
  <c r="AM32" i="31"/>
  <c r="AN32" i="31"/>
  <c r="AJ32" i="31"/>
  <c r="AN44" i="31"/>
  <c r="AL16" i="31"/>
  <c r="AM16" i="31"/>
  <c r="AN16" i="31"/>
  <c r="AS19" i="37"/>
  <c r="AS43" i="31"/>
  <c r="AN1" i="43"/>
  <c r="AN1" i="42"/>
  <c r="AN1" i="41"/>
  <c r="AV47" i="43"/>
  <c r="AF47" i="43"/>
  <c r="AE47" i="43" s="1"/>
  <c r="AD47" i="43"/>
  <c r="AC47" i="43"/>
  <c r="AB47" i="43" s="1"/>
  <c r="AA47" i="43"/>
  <c r="Z47" i="43"/>
  <c r="X47" i="43"/>
  <c r="W47" i="43"/>
  <c r="U47" i="43"/>
  <c r="T47" i="43"/>
  <c r="R47" i="43"/>
  <c r="Q47" i="43"/>
  <c r="O47" i="43"/>
  <c r="P47" i="43" s="1"/>
  <c r="N47" i="43"/>
  <c r="L47" i="43"/>
  <c r="K47" i="43"/>
  <c r="I47" i="43"/>
  <c r="H47" i="43"/>
  <c r="F47" i="43"/>
  <c r="E47" i="43"/>
  <c r="D47" i="43"/>
  <c r="C47" i="43"/>
  <c r="AD46" i="43"/>
  <c r="AA46" i="43"/>
  <c r="X46" i="43"/>
  <c r="U46" i="43"/>
  <c r="R46" i="43"/>
  <c r="O46" i="43"/>
  <c r="L46" i="43"/>
  <c r="I46" i="43"/>
  <c r="F46" i="43"/>
  <c r="C46" i="43"/>
  <c r="AD45" i="43"/>
  <c r="AA45" i="43"/>
  <c r="X45" i="43"/>
  <c r="U45" i="43"/>
  <c r="R45" i="43"/>
  <c r="O45" i="43"/>
  <c r="L45" i="43"/>
  <c r="I45" i="43"/>
  <c r="F45" i="43"/>
  <c r="C45" i="43"/>
  <c r="AD44" i="43"/>
  <c r="AA44" i="43"/>
  <c r="X44" i="43"/>
  <c r="U44" i="43"/>
  <c r="R44" i="43"/>
  <c r="O44" i="43"/>
  <c r="L44" i="43"/>
  <c r="I44" i="43"/>
  <c r="F44" i="43"/>
  <c r="C44" i="43"/>
  <c r="AV43" i="43"/>
  <c r="AH43" i="43"/>
  <c r="AC43" i="43"/>
  <c r="AA43" i="43"/>
  <c r="Z43" i="43"/>
  <c r="X43" i="43"/>
  <c r="W43" i="43"/>
  <c r="U43" i="43"/>
  <c r="T43" i="43"/>
  <c r="R43" i="43"/>
  <c r="Q43" i="43"/>
  <c r="O43" i="43"/>
  <c r="N43" i="43"/>
  <c r="L43" i="43"/>
  <c r="K43" i="43"/>
  <c r="I43" i="43"/>
  <c r="H43" i="43"/>
  <c r="F43" i="43"/>
  <c r="E43" i="43"/>
  <c r="D43" i="43" s="1"/>
  <c r="C43" i="43"/>
  <c r="AA42" i="43"/>
  <c r="X42" i="43"/>
  <c r="U42" i="43"/>
  <c r="R42" i="43"/>
  <c r="O42" i="43"/>
  <c r="L42" i="43"/>
  <c r="I42" i="43"/>
  <c r="F42" i="43"/>
  <c r="C42" i="43"/>
  <c r="AA41" i="43"/>
  <c r="X41" i="43"/>
  <c r="U41" i="43"/>
  <c r="R41" i="43"/>
  <c r="O41" i="43"/>
  <c r="L41" i="43"/>
  <c r="I41" i="43"/>
  <c r="F41" i="43"/>
  <c r="C41" i="43"/>
  <c r="AA40" i="43"/>
  <c r="X40" i="43"/>
  <c r="U40" i="43"/>
  <c r="R40" i="43"/>
  <c r="O40" i="43"/>
  <c r="L40" i="43"/>
  <c r="I40" i="43"/>
  <c r="F40" i="43"/>
  <c r="C40" i="43"/>
  <c r="AV39" i="43"/>
  <c r="AH39" i="43"/>
  <c r="AE39" i="43"/>
  <c r="Z39" i="43"/>
  <c r="X39" i="43"/>
  <c r="Y39" i="43"/>
  <c r="W39" i="43"/>
  <c r="U39" i="43"/>
  <c r="T39" i="43"/>
  <c r="R39" i="43"/>
  <c r="Q39" i="43"/>
  <c r="O39" i="43"/>
  <c r="N39" i="43"/>
  <c r="L39" i="43"/>
  <c r="K39" i="43"/>
  <c r="I39" i="43"/>
  <c r="J39" i="43" s="1"/>
  <c r="H39" i="43"/>
  <c r="G39" i="43" s="1"/>
  <c r="F39" i="43"/>
  <c r="E39" i="43"/>
  <c r="C39" i="43"/>
  <c r="X38" i="43"/>
  <c r="U38" i="43"/>
  <c r="R38" i="43"/>
  <c r="O38" i="43"/>
  <c r="L38" i="43"/>
  <c r="I38" i="43"/>
  <c r="F38" i="43"/>
  <c r="C38" i="43"/>
  <c r="U37" i="43"/>
  <c r="R37" i="43"/>
  <c r="O37" i="43"/>
  <c r="L37" i="43"/>
  <c r="I37" i="43"/>
  <c r="F37" i="43"/>
  <c r="C37" i="43"/>
  <c r="X36" i="43"/>
  <c r="U36" i="43"/>
  <c r="R36" i="43"/>
  <c r="O36" i="43"/>
  <c r="L36" i="43"/>
  <c r="I36" i="43"/>
  <c r="F36" i="43"/>
  <c r="C36" i="43"/>
  <c r="AV35" i="43"/>
  <c r="AH35" i="43"/>
  <c r="AE35" i="43"/>
  <c r="AB35" i="43"/>
  <c r="W35" i="43"/>
  <c r="U35" i="43"/>
  <c r="V35" i="43" s="1"/>
  <c r="T35" i="43"/>
  <c r="R35" i="43"/>
  <c r="Q35" i="43"/>
  <c r="O35" i="43"/>
  <c r="N35" i="43"/>
  <c r="L35" i="43"/>
  <c r="K35" i="43"/>
  <c r="I35" i="43"/>
  <c r="H35" i="43"/>
  <c r="F35" i="43"/>
  <c r="E35" i="43"/>
  <c r="C35" i="43"/>
  <c r="U34" i="43"/>
  <c r="R34" i="43"/>
  <c r="O34" i="43"/>
  <c r="L34" i="43"/>
  <c r="I34" i="43"/>
  <c r="F34" i="43"/>
  <c r="C34" i="43"/>
  <c r="U33" i="43"/>
  <c r="R33" i="43"/>
  <c r="O33" i="43"/>
  <c r="L33" i="43"/>
  <c r="I33" i="43"/>
  <c r="F33" i="43"/>
  <c r="C33" i="43"/>
  <c r="U32" i="43"/>
  <c r="R32" i="43"/>
  <c r="O32" i="43"/>
  <c r="L32" i="43"/>
  <c r="I32" i="43"/>
  <c r="F32" i="43"/>
  <c r="C32" i="43"/>
  <c r="AV31" i="43"/>
  <c r="AH31" i="43"/>
  <c r="AE31" i="43"/>
  <c r="AB31" i="43"/>
  <c r="Y31" i="43"/>
  <c r="T31" i="43"/>
  <c r="S31" i="43" s="1"/>
  <c r="R31" i="43"/>
  <c r="Q31" i="43"/>
  <c r="O31" i="43"/>
  <c r="N31" i="43"/>
  <c r="L31" i="43"/>
  <c r="K31" i="43"/>
  <c r="I31" i="43"/>
  <c r="H31" i="43"/>
  <c r="G31" i="43" s="1"/>
  <c r="F31" i="43"/>
  <c r="E31" i="43"/>
  <c r="C31" i="43"/>
  <c r="R30" i="43"/>
  <c r="O30" i="43"/>
  <c r="L30" i="43"/>
  <c r="I30" i="43"/>
  <c r="F30" i="43"/>
  <c r="C30" i="43"/>
  <c r="R29" i="43"/>
  <c r="O29" i="43"/>
  <c r="L29" i="43"/>
  <c r="I29" i="43"/>
  <c r="F29" i="43"/>
  <c r="C29" i="43"/>
  <c r="R28" i="43"/>
  <c r="O28" i="43"/>
  <c r="L28" i="43"/>
  <c r="I28" i="43"/>
  <c r="F28" i="43"/>
  <c r="C28" i="43"/>
  <c r="AV27" i="43"/>
  <c r="AH27" i="43"/>
  <c r="AE27" i="43"/>
  <c r="AB27" i="43"/>
  <c r="Y27" i="43"/>
  <c r="V27" i="43"/>
  <c r="Q27" i="43"/>
  <c r="O27" i="43"/>
  <c r="P27" i="43" s="1"/>
  <c r="N27" i="43"/>
  <c r="L27" i="43"/>
  <c r="K27" i="43"/>
  <c r="J27" i="43" s="1"/>
  <c r="I27" i="43"/>
  <c r="H27" i="43"/>
  <c r="G27" i="43" s="1"/>
  <c r="F27" i="43"/>
  <c r="E27" i="43"/>
  <c r="C27" i="43"/>
  <c r="O26" i="43"/>
  <c r="L26" i="43"/>
  <c r="I26" i="43"/>
  <c r="F26" i="43"/>
  <c r="C26" i="43"/>
  <c r="O25" i="43"/>
  <c r="L25" i="43"/>
  <c r="I25" i="43"/>
  <c r="F25" i="43"/>
  <c r="C25" i="43"/>
  <c r="O24" i="43"/>
  <c r="L24" i="43"/>
  <c r="I24" i="43"/>
  <c r="F24" i="43"/>
  <c r="C24" i="43"/>
  <c r="AV23" i="43"/>
  <c r="AH23" i="43"/>
  <c r="AE23" i="43"/>
  <c r="AB23" i="43"/>
  <c r="Y23" i="43"/>
  <c r="V23" i="43"/>
  <c r="S23" i="43"/>
  <c r="N23" i="43"/>
  <c r="L23" i="43"/>
  <c r="K23" i="43"/>
  <c r="I23" i="43"/>
  <c r="J23" i="43"/>
  <c r="H23" i="43"/>
  <c r="F23" i="43"/>
  <c r="E23" i="43"/>
  <c r="C23" i="43"/>
  <c r="L22" i="43"/>
  <c r="I22" i="43"/>
  <c r="F22" i="43"/>
  <c r="C22" i="43"/>
  <c r="L21" i="43"/>
  <c r="I21" i="43"/>
  <c r="F21" i="43"/>
  <c r="C21" i="43"/>
  <c r="L20" i="43"/>
  <c r="I20" i="43"/>
  <c r="F20" i="43"/>
  <c r="C20" i="43"/>
  <c r="AV19" i="43"/>
  <c r="AH19" i="43"/>
  <c r="AE19" i="43"/>
  <c r="AB19" i="43"/>
  <c r="Y19" i="43"/>
  <c r="V19" i="43"/>
  <c r="S19" i="43"/>
  <c r="P19" i="43"/>
  <c r="K19" i="43"/>
  <c r="J19" i="43" s="1"/>
  <c r="I19" i="43"/>
  <c r="H19" i="43"/>
  <c r="F19" i="43"/>
  <c r="E19" i="43"/>
  <c r="C19" i="43"/>
  <c r="I18" i="43"/>
  <c r="F18" i="43"/>
  <c r="C18" i="43"/>
  <c r="I17" i="43"/>
  <c r="F17" i="43"/>
  <c r="C17" i="43"/>
  <c r="I16" i="43"/>
  <c r="F16" i="43"/>
  <c r="C16" i="43"/>
  <c r="AV15" i="43"/>
  <c r="AH15" i="43"/>
  <c r="AE15" i="43"/>
  <c r="AB15" i="43"/>
  <c r="Y15" i="43"/>
  <c r="V15" i="43"/>
  <c r="S15" i="43"/>
  <c r="P15" i="43"/>
  <c r="M15" i="43"/>
  <c r="H15" i="43"/>
  <c r="F15" i="43"/>
  <c r="E15" i="43"/>
  <c r="AP12" i="43"/>
  <c r="C15" i="43"/>
  <c r="F14" i="43"/>
  <c r="C14" i="43"/>
  <c r="F13" i="43"/>
  <c r="C13" i="43"/>
  <c r="F12" i="43"/>
  <c r="C12" i="43"/>
  <c r="AV11" i="43"/>
  <c r="AH11" i="43"/>
  <c r="AE11" i="43"/>
  <c r="AB11" i="43"/>
  <c r="Y11" i="43"/>
  <c r="V11" i="43"/>
  <c r="S11" i="43"/>
  <c r="P11" i="43"/>
  <c r="M11" i="43"/>
  <c r="J11" i="43"/>
  <c r="E11" i="43"/>
  <c r="C11" i="43"/>
  <c r="C10" i="43"/>
  <c r="C9" i="43"/>
  <c r="AP8" i="43"/>
  <c r="AO8" i="43"/>
  <c r="C8" i="43"/>
  <c r="AW7" i="43"/>
  <c r="AV7" i="43"/>
  <c r="AH7" i="43"/>
  <c r="AE7" i="43"/>
  <c r="AB7" i="43"/>
  <c r="Y7" i="43"/>
  <c r="V7" i="43"/>
  <c r="S7" i="43"/>
  <c r="P7" i="43"/>
  <c r="M7" i="43"/>
  <c r="J7" i="43"/>
  <c r="G7" i="43"/>
  <c r="AP4" i="43"/>
  <c r="AO4" i="43"/>
  <c r="AG3" i="43"/>
  <c r="AD3" i="43"/>
  <c r="AA3" i="43"/>
  <c r="X3" i="43"/>
  <c r="U3" i="43"/>
  <c r="R3" i="43"/>
  <c r="O3" i="43"/>
  <c r="L3" i="43"/>
  <c r="I3" i="43"/>
  <c r="F3" i="43"/>
  <c r="C3" i="43"/>
  <c r="A3" i="43"/>
  <c r="AV47" i="42"/>
  <c r="AF47" i="42"/>
  <c r="AD47" i="42"/>
  <c r="AC47" i="42"/>
  <c r="AA47" i="42"/>
  <c r="AB47" i="42" s="1"/>
  <c r="Z47" i="42"/>
  <c r="Y47" i="42"/>
  <c r="X47" i="42"/>
  <c r="W47" i="42"/>
  <c r="U47" i="42"/>
  <c r="T47" i="42"/>
  <c r="S47" i="42" s="1"/>
  <c r="R47" i="42"/>
  <c r="Q47" i="42"/>
  <c r="O47" i="42"/>
  <c r="N47" i="42"/>
  <c r="L47" i="42"/>
  <c r="M47" i="42" s="1"/>
  <c r="K47" i="42"/>
  <c r="I47" i="42"/>
  <c r="H47" i="42"/>
  <c r="F47" i="42"/>
  <c r="E47" i="42"/>
  <c r="C47" i="42"/>
  <c r="AD46" i="42"/>
  <c r="AA46" i="42"/>
  <c r="X46" i="42"/>
  <c r="U46" i="42"/>
  <c r="R46" i="42"/>
  <c r="O46" i="42"/>
  <c r="L46" i="42"/>
  <c r="I46" i="42"/>
  <c r="F46" i="42"/>
  <c r="C46" i="42"/>
  <c r="AD45" i="42"/>
  <c r="AA45" i="42"/>
  <c r="X45" i="42"/>
  <c r="U45" i="42"/>
  <c r="R45" i="42"/>
  <c r="O45" i="42"/>
  <c r="L45" i="42"/>
  <c r="I45" i="42"/>
  <c r="F45" i="42"/>
  <c r="C45" i="42"/>
  <c r="AD44" i="42"/>
  <c r="AA44" i="42"/>
  <c r="X44" i="42"/>
  <c r="U44" i="42"/>
  <c r="R44" i="42"/>
  <c r="O44" i="42"/>
  <c r="L44" i="42"/>
  <c r="I44" i="42"/>
  <c r="F44" i="42"/>
  <c r="C44" i="42"/>
  <c r="AV43" i="42"/>
  <c r="AH43" i="42"/>
  <c r="AC43" i="42"/>
  <c r="AA43" i="42"/>
  <c r="Z43" i="42"/>
  <c r="Y43" i="42" s="1"/>
  <c r="X43" i="42"/>
  <c r="W43" i="42"/>
  <c r="U43" i="42"/>
  <c r="T43" i="42"/>
  <c r="R43" i="42"/>
  <c r="Q43" i="42"/>
  <c r="O43" i="42"/>
  <c r="N43" i="42"/>
  <c r="L43" i="42"/>
  <c r="K43" i="42"/>
  <c r="I43" i="42"/>
  <c r="H43" i="42"/>
  <c r="F43" i="42"/>
  <c r="AO40" i="42" s="1"/>
  <c r="E43" i="42"/>
  <c r="C43" i="42"/>
  <c r="AA42" i="42"/>
  <c r="X42" i="42"/>
  <c r="U42" i="42"/>
  <c r="R42" i="42"/>
  <c r="O42" i="42"/>
  <c r="L42" i="42"/>
  <c r="I42" i="42"/>
  <c r="F42" i="42"/>
  <c r="C42" i="42"/>
  <c r="AA41" i="42"/>
  <c r="X41" i="42"/>
  <c r="U41" i="42"/>
  <c r="R41" i="42"/>
  <c r="O41" i="42"/>
  <c r="L41" i="42"/>
  <c r="I41" i="42"/>
  <c r="F41" i="42"/>
  <c r="C41" i="42"/>
  <c r="AA40" i="42"/>
  <c r="X40" i="42"/>
  <c r="U40" i="42"/>
  <c r="R40" i="42"/>
  <c r="O40" i="42"/>
  <c r="L40" i="42"/>
  <c r="I40" i="42"/>
  <c r="F40" i="42"/>
  <c r="C40" i="42"/>
  <c r="AV39" i="42"/>
  <c r="AH39" i="42"/>
  <c r="AE39" i="42"/>
  <c r="Z39" i="42"/>
  <c r="X39" i="42"/>
  <c r="W39" i="42"/>
  <c r="V39" i="42" s="1"/>
  <c r="U39" i="42"/>
  <c r="T39" i="42"/>
  <c r="R39" i="42"/>
  <c r="Q39" i="42"/>
  <c r="P39" i="42" s="1"/>
  <c r="O39" i="42"/>
  <c r="N39" i="42"/>
  <c r="L39" i="42"/>
  <c r="K39" i="42"/>
  <c r="J39" i="42" s="1"/>
  <c r="I39" i="42"/>
  <c r="H39" i="42"/>
  <c r="F39" i="42"/>
  <c r="E39" i="42"/>
  <c r="C39" i="42"/>
  <c r="X38" i="42"/>
  <c r="U38" i="42"/>
  <c r="R38" i="42"/>
  <c r="O38" i="42"/>
  <c r="L38" i="42"/>
  <c r="I38" i="42"/>
  <c r="F38" i="42"/>
  <c r="C38" i="42"/>
  <c r="X37" i="42"/>
  <c r="U37" i="42"/>
  <c r="R37" i="42"/>
  <c r="O37" i="42"/>
  <c r="L37" i="42"/>
  <c r="I37" i="42"/>
  <c r="F37" i="42"/>
  <c r="C37" i="42"/>
  <c r="X36" i="42"/>
  <c r="U36" i="42"/>
  <c r="R36" i="42"/>
  <c r="O36" i="42"/>
  <c r="L36" i="42"/>
  <c r="I36" i="42"/>
  <c r="F36" i="42"/>
  <c r="C36" i="42"/>
  <c r="AV35" i="42"/>
  <c r="AH35" i="42"/>
  <c r="AE35" i="42"/>
  <c r="AB35" i="42"/>
  <c r="W35" i="42"/>
  <c r="U35" i="42"/>
  <c r="T35" i="42"/>
  <c r="R35" i="42"/>
  <c r="Q35" i="42"/>
  <c r="P35" i="42" s="1"/>
  <c r="O35" i="42"/>
  <c r="N35" i="42"/>
  <c r="M35" i="42" s="1"/>
  <c r="L35" i="42"/>
  <c r="K35" i="42"/>
  <c r="J35" i="42" s="1"/>
  <c r="I35" i="42"/>
  <c r="H35" i="42"/>
  <c r="F35" i="42"/>
  <c r="E35" i="42"/>
  <c r="C35" i="42"/>
  <c r="U34" i="42"/>
  <c r="R34" i="42"/>
  <c r="O34" i="42"/>
  <c r="L34" i="42"/>
  <c r="I34" i="42"/>
  <c r="F34" i="42"/>
  <c r="C34" i="42"/>
  <c r="U33" i="42"/>
  <c r="R33" i="42"/>
  <c r="O33" i="42"/>
  <c r="L33" i="42"/>
  <c r="I33" i="42"/>
  <c r="F33" i="42"/>
  <c r="C33" i="42"/>
  <c r="U32" i="42"/>
  <c r="R32" i="42"/>
  <c r="O32" i="42"/>
  <c r="L32" i="42"/>
  <c r="I32" i="42"/>
  <c r="F32" i="42"/>
  <c r="C32" i="42"/>
  <c r="AV31" i="42"/>
  <c r="AH31" i="42"/>
  <c r="AE31" i="42"/>
  <c r="AB31" i="42"/>
  <c r="Y31" i="42"/>
  <c r="T31" i="42"/>
  <c r="R31" i="42"/>
  <c r="Q31" i="42"/>
  <c r="O31" i="42"/>
  <c r="P31" i="42" s="1"/>
  <c r="N31" i="42"/>
  <c r="L31" i="42"/>
  <c r="K31" i="42"/>
  <c r="I31" i="42"/>
  <c r="H31" i="42"/>
  <c r="F31" i="42"/>
  <c r="E31" i="42"/>
  <c r="C31" i="42"/>
  <c r="R30" i="42"/>
  <c r="O30" i="42"/>
  <c r="L30" i="42"/>
  <c r="I30" i="42"/>
  <c r="F30" i="42"/>
  <c r="C30" i="42"/>
  <c r="R29" i="42"/>
  <c r="O29" i="42"/>
  <c r="L29" i="42"/>
  <c r="I29" i="42"/>
  <c r="F29" i="42"/>
  <c r="C29" i="42"/>
  <c r="R28" i="42"/>
  <c r="O28" i="42"/>
  <c r="L28" i="42"/>
  <c r="I28" i="42"/>
  <c r="F28" i="42"/>
  <c r="C28" i="42"/>
  <c r="AV27" i="42"/>
  <c r="AH27" i="42"/>
  <c r="AE27" i="42"/>
  <c r="AB27" i="42"/>
  <c r="Y27" i="42"/>
  <c r="V27" i="42"/>
  <c r="Q27" i="42"/>
  <c r="O27" i="42"/>
  <c r="N27" i="42"/>
  <c r="L27" i="42"/>
  <c r="K27" i="42"/>
  <c r="I27" i="42"/>
  <c r="H27" i="42"/>
  <c r="F27" i="42"/>
  <c r="E27" i="42"/>
  <c r="C27" i="42"/>
  <c r="O26" i="42"/>
  <c r="L26" i="42"/>
  <c r="I26" i="42"/>
  <c r="F26" i="42"/>
  <c r="C26" i="42"/>
  <c r="O25" i="42"/>
  <c r="L25" i="42"/>
  <c r="I25" i="42"/>
  <c r="F25" i="42"/>
  <c r="C25" i="42"/>
  <c r="O24" i="42"/>
  <c r="L24" i="42"/>
  <c r="I24" i="42"/>
  <c r="F24" i="42"/>
  <c r="C24" i="42"/>
  <c r="AV23" i="42"/>
  <c r="AH23" i="42"/>
  <c r="AE23" i="42"/>
  <c r="AB23" i="42"/>
  <c r="Y23" i="42"/>
  <c r="V23" i="42"/>
  <c r="S23" i="42"/>
  <c r="N23" i="42"/>
  <c r="L23" i="42"/>
  <c r="K23" i="42"/>
  <c r="J23" i="42"/>
  <c r="I23" i="42"/>
  <c r="H23" i="42"/>
  <c r="F23" i="42"/>
  <c r="G23" i="42" s="1"/>
  <c r="E23" i="42"/>
  <c r="C23" i="42"/>
  <c r="L22" i="42"/>
  <c r="I22" i="42"/>
  <c r="F22" i="42"/>
  <c r="C22" i="42"/>
  <c r="L21" i="42"/>
  <c r="I21" i="42"/>
  <c r="F21" i="42"/>
  <c r="C21" i="42"/>
  <c r="L20" i="42"/>
  <c r="I20" i="42"/>
  <c r="F20" i="42"/>
  <c r="C20" i="42"/>
  <c r="AV19" i="42"/>
  <c r="AH19" i="42"/>
  <c r="AE19" i="42"/>
  <c r="AB19" i="42"/>
  <c r="Y19" i="42"/>
  <c r="V19" i="42"/>
  <c r="S19" i="42"/>
  <c r="P19" i="42"/>
  <c r="K19" i="42"/>
  <c r="I19" i="42"/>
  <c r="H19" i="42"/>
  <c r="F19" i="42"/>
  <c r="E19" i="42"/>
  <c r="C19" i="42"/>
  <c r="I18" i="42"/>
  <c r="F18" i="42"/>
  <c r="C18" i="42"/>
  <c r="I17" i="42"/>
  <c r="F17" i="42"/>
  <c r="C17" i="42"/>
  <c r="I16" i="42"/>
  <c r="F16" i="42"/>
  <c r="C16" i="42"/>
  <c r="AV15" i="42"/>
  <c r="AH15" i="42"/>
  <c r="AE15" i="42"/>
  <c r="AB15" i="42"/>
  <c r="Y15" i="42"/>
  <c r="V15" i="42"/>
  <c r="S15" i="42"/>
  <c r="P15" i="42"/>
  <c r="M15" i="42"/>
  <c r="H15" i="42"/>
  <c r="F15" i="42"/>
  <c r="G15" i="42" s="1"/>
  <c r="E15" i="42"/>
  <c r="AP12" i="42" s="1"/>
  <c r="C15" i="42"/>
  <c r="F14" i="42"/>
  <c r="C14" i="42"/>
  <c r="F13" i="42"/>
  <c r="C13" i="42"/>
  <c r="F12" i="42"/>
  <c r="C12" i="42"/>
  <c r="AV11" i="42"/>
  <c r="AH11" i="42"/>
  <c r="AE11" i="42"/>
  <c r="AB11" i="42"/>
  <c r="Y11" i="42"/>
  <c r="V11" i="42"/>
  <c r="S11" i="42"/>
  <c r="P11" i="42"/>
  <c r="M11" i="42"/>
  <c r="J11" i="42"/>
  <c r="E11" i="42"/>
  <c r="C11" i="42"/>
  <c r="C10" i="42"/>
  <c r="C9" i="42"/>
  <c r="AP8" i="42"/>
  <c r="C8" i="42"/>
  <c r="AW7" i="42"/>
  <c r="AV7" i="42"/>
  <c r="AH7" i="42"/>
  <c r="AE7" i="42"/>
  <c r="AB7" i="42"/>
  <c r="Y7" i="42"/>
  <c r="V7" i="42"/>
  <c r="S7" i="42"/>
  <c r="P7" i="42"/>
  <c r="M7" i="42"/>
  <c r="J7" i="42"/>
  <c r="G7" i="42"/>
  <c r="AP4" i="42"/>
  <c r="AO4" i="42"/>
  <c r="AG3" i="42"/>
  <c r="AD3" i="42"/>
  <c r="AA3" i="42"/>
  <c r="X3" i="42"/>
  <c r="U3" i="42"/>
  <c r="R3" i="42"/>
  <c r="O3" i="42"/>
  <c r="L3" i="42"/>
  <c r="I3" i="42"/>
  <c r="F3" i="42"/>
  <c r="C3" i="42"/>
  <c r="A3" i="42"/>
  <c r="AV47" i="41"/>
  <c r="AF47" i="41"/>
  <c r="AE47" i="41" s="1"/>
  <c r="AD47" i="41"/>
  <c r="AC47" i="41"/>
  <c r="AB47" i="41" s="1"/>
  <c r="AA47" i="41"/>
  <c r="Z47" i="41"/>
  <c r="X47" i="41"/>
  <c r="W47" i="41"/>
  <c r="U47" i="41"/>
  <c r="T47" i="41"/>
  <c r="R47" i="41"/>
  <c r="S47" i="41"/>
  <c r="Q47" i="41"/>
  <c r="O47" i="41"/>
  <c r="N47" i="41"/>
  <c r="M47" i="41"/>
  <c r="L47" i="41"/>
  <c r="K47" i="41"/>
  <c r="I47" i="41"/>
  <c r="H47" i="41"/>
  <c r="F47" i="41"/>
  <c r="E47" i="41"/>
  <c r="C47" i="41"/>
  <c r="AD46" i="41"/>
  <c r="AA46" i="41"/>
  <c r="X46" i="41"/>
  <c r="U46" i="41"/>
  <c r="R46" i="41"/>
  <c r="O46" i="41"/>
  <c r="L46" i="41"/>
  <c r="I46" i="41"/>
  <c r="F46" i="41"/>
  <c r="C46" i="41"/>
  <c r="AD45" i="41"/>
  <c r="AA45" i="41"/>
  <c r="X45" i="41"/>
  <c r="U45" i="41"/>
  <c r="R45" i="41"/>
  <c r="O45" i="41"/>
  <c r="L45" i="41"/>
  <c r="I45" i="41"/>
  <c r="F45" i="41"/>
  <c r="C45" i="41"/>
  <c r="AD44" i="41"/>
  <c r="AA44" i="41"/>
  <c r="X44" i="41"/>
  <c r="U44" i="41"/>
  <c r="R44" i="41"/>
  <c r="O44" i="41"/>
  <c r="L44" i="41"/>
  <c r="I44" i="41"/>
  <c r="F44" i="41"/>
  <c r="C44" i="41"/>
  <c r="AV43" i="41"/>
  <c r="AH43" i="41"/>
  <c r="AC43" i="41"/>
  <c r="AA43" i="41"/>
  <c r="AB43" i="41"/>
  <c r="Z43" i="41"/>
  <c r="X43" i="41"/>
  <c r="Y43" i="41" s="1"/>
  <c r="W43" i="41"/>
  <c r="U43" i="41"/>
  <c r="T43" i="41"/>
  <c r="S43" i="41"/>
  <c r="R43" i="41"/>
  <c r="Q43" i="41"/>
  <c r="O43" i="41"/>
  <c r="N43" i="41"/>
  <c r="M43" i="41" s="1"/>
  <c r="L43" i="41"/>
  <c r="K43" i="41"/>
  <c r="J43" i="41" s="1"/>
  <c r="I43" i="41"/>
  <c r="H43" i="41"/>
  <c r="F43" i="41"/>
  <c r="E43" i="41"/>
  <c r="C43" i="41"/>
  <c r="AA42" i="41"/>
  <c r="X42" i="41"/>
  <c r="U42" i="41"/>
  <c r="R42" i="41"/>
  <c r="O42" i="41"/>
  <c r="L42" i="41"/>
  <c r="I42" i="41"/>
  <c r="F42" i="41"/>
  <c r="C42" i="41"/>
  <c r="AA41" i="41"/>
  <c r="X41" i="41"/>
  <c r="U41" i="41"/>
  <c r="R41" i="41"/>
  <c r="O41" i="41"/>
  <c r="L41" i="41"/>
  <c r="I41" i="41"/>
  <c r="F41" i="41"/>
  <c r="C41" i="41"/>
  <c r="AA40" i="41"/>
  <c r="X40" i="41"/>
  <c r="U40" i="41"/>
  <c r="R40" i="41"/>
  <c r="O40" i="41"/>
  <c r="L40" i="41"/>
  <c r="I40" i="41"/>
  <c r="F40" i="41"/>
  <c r="C40" i="41"/>
  <c r="AV39" i="41"/>
  <c r="AH39" i="41"/>
  <c r="AE39" i="41"/>
  <c r="Z39" i="41"/>
  <c r="X39" i="41"/>
  <c r="W39" i="41"/>
  <c r="U39" i="41"/>
  <c r="T39" i="41"/>
  <c r="S39" i="41" s="1"/>
  <c r="R39" i="41"/>
  <c r="Q39" i="41"/>
  <c r="P39" i="41" s="1"/>
  <c r="O39" i="41"/>
  <c r="N39" i="41"/>
  <c r="L39" i="41"/>
  <c r="K39" i="41"/>
  <c r="I39" i="41"/>
  <c r="H39" i="41"/>
  <c r="G39" i="41" s="1"/>
  <c r="F39" i="41"/>
  <c r="E39" i="41"/>
  <c r="C39" i="41"/>
  <c r="X38" i="41"/>
  <c r="U38" i="41"/>
  <c r="R38" i="41"/>
  <c r="O38" i="41"/>
  <c r="L38" i="41"/>
  <c r="I38" i="41"/>
  <c r="F38" i="41"/>
  <c r="C38" i="41"/>
  <c r="X37" i="41"/>
  <c r="U37" i="41"/>
  <c r="R37" i="41"/>
  <c r="O37" i="41"/>
  <c r="L37" i="41"/>
  <c r="I37" i="41"/>
  <c r="F37" i="41"/>
  <c r="C37" i="41"/>
  <c r="X36" i="41"/>
  <c r="U36" i="41"/>
  <c r="R36" i="41"/>
  <c r="O36" i="41"/>
  <c r="L36" i="41"/>
  <c r="I36" i="41"/>
  <c r="F36" i="41"/>
  <c r="C36" i="41"/>
  <c r="AV35" i="41"/>
  <c r="AH35" i="41"/>
  <c r="AE35" i="41"/>
  <c r="AB35" i="41"/>
  <c r="W35" i="41"/>
  <c r="U35" i="41"/>
  <c r="T35" i="41"/>
  <c r="S35" i="41" s="1"/>
  <c r="R35" i="41"/>
  <c r="Q35" i="41"/>
  <c r="O35" i="41"/>
  <c r="N35" i="41"/>
  <c r="L35" i="41"/>
  <c r="K35" i="41"/>
  <c r="I35" i="41"/>
  <c r="H35" i="41"/>
  <c r="F35" i="41"/>
  <c r="E35" i="41"/>
  <c r="D35" i="41"/>
  <c r="C35" i="41"/>
  <c r="U34" i="41"/>
  <c r="R34" i="41"/>
  <c r="O34" i="41"/>
  <c r="L34" i="41"/>
  <c r="I34" i="41"/>
  <c r="F34" i="41"/>
  <c r="C34" i="41"/>
  <c r="U33" i="41"/>
  <c r="R33" i="41"/>
  <c r="O33" i="41"/>
  <c r="L33" i="41"/>
  <c r="I33" i="41"/>
  <c r="F33" i="41"/>
  <c r="C33" i="41"/>
  <c r="U32" i="41"/>
  <c r="R32" i="41"/>
  <c r="O32" i="41"/>
  <c r="L32" i="41"/>
  <c r="I32" i="41"/>
  <c r="F32" i="41"/>
  <c r="C32" i="41"/>
  <c r="AV31" i="41"/>
  <c r="AH31" i="41"/>
  <c r="AE31" i="41"/>
  <c r="AB31" i="41"/>
  <c r="Y31" i="41"/>
  <c r="T31" i="41"/>
  <c r="R31" i="41"/>
  <c r="Q31" i="41"/>
  <c r="P31" i="41" s="1"/>
  <c r="O31" i="41"/>
  <c r="N31" i="41"/>
  <c r="L31" i="41"/>
  <c r="K31" i="41"/>
  <c r="I31" i="41"/>
  <c r="AO28" i="41" s="1"/>
  <c r="H31" i="41"/>
  <c r="F31" i="41"/>
  <c r="G31" i="41" s="1"/>
  <c r="E31" i="41"/>
  <c r="C31" i="41"/>
  <c r="R30" i="41"/>
  <c r="O30" i="41"/>
  <c r="L30" i="41"/>
  <c r="I30" i="41"/>
  <c r="F30" i="41"/>
  <c r="C30" i="41"/>
  <c r="R29" i="41"/>
  <c r="O29" i="41"/>
  <c r="L29" i="41"/>
  <c r="I29" i="41"/>
  <c r="F29" i="41"/>
  <c r="C29" i="41"/>
  <c r="R28" i="41"/>
  <c r="O28" i="41"/>
  <c r="L28" i="41"/>
  <c r="I28" i="41"/>
  <c r="F28" i="41"/>
  <c r="C28" i="41"/>
  <c r="AV27" i="41"/>
  <c r="AH27" i="41"/>
  <c r="AE27" i="41"/>
  <c r="AB27" i="41"/>
  <c r="Y27" i="41"/>
  <c r="V27" i="41"/>
  <c r="Q27" i="41"/>
  <c r="O27" i="41"/>
  <c r="N27" i="41"/>
  <c r="L27" i="41"/>
  <c r="K27" i="41"/>
  <c r="I27" i="41"/>
  <c r="H27" i="41"/>
  <c r="F27" i="41"/>
  <c r="G27" i="41" s="1"/>
  <c r="E27" i="41"/>
  <c r="C27" i="41"/>
  <c r="O26" i="41"/>
  <c r="L26" i="41"/>
  <c r="I26" i="41"/>
  <c r="F26" i="41"/>
  <c r="C26" i="41"/>
  <c r="O25" i="41"/>
  <c r="L25" i="41"/>
  <c r="I25" i="41"/>
  <c r="F25" i="41"/>
  <c r="C25" i="41"/>
  <c r="O24" i="41"/>
  <c r="L24" i="41"/>
  <c r="I24" i="41"/>
  <c r="F24" i="41"/>
  <c r="C24" i="41"/>
  <c r="AV23" i="41"/>
  <c r="AH23" i="41"/>
  <c r="AE23" i="41"/>
  <c r="AB23" i="41"/>
  <c r="V23" i="41"/>
  <c r="S23" i="41"/>
  <c r="N23" i="41"/>
  <c r="L23" i="41"/>
  <c r="M23" i="41" s="1"/>
  <c r="K23" i="41"/>
  <c r="J23" i="41" s="1"/>
  <c r="I23" i="41"/>
  <c r="H23" i="41"/>
  <c r="F23" i="41"/>
  <c r="E23" i="41"/>
  <c r="D23" i="41"/>
  <c r="C23" i="41"/>
  <c r="L22" i="41"/>
  <c r="I22" i="41"/>
  <c r="F22" i="41"/>
  <c r="C22" i="41"/>
  <c r="L21" i="41"/>
  <c r="I21" i="41"/>
  <c r="F21" i="41"/>
  <c r="C21" i="41"/>
  <c r="L20" i="41"/>
  <c r="I20" i="41"/>
  <c r="F20" i="41"/>
  <c r="C20" i="41"/>
  <c r="AV19" i="41"/>
  <c r="AH19" i="41"/>
  <c r="AE19" i="41"/>
  <c r="AB19" i="41"/>
  <c r="Y19" i="41"/>
  <c r="V19" i="41"/>
  <c r="S19" i="41"/>
  <c r="P19" i="41"/>
  <c r="K19" i="41"/>
  <c r="I19" i="41"/>
  <c r="H19" i="41"/>
  <c r="F19" i="41"/>
  <c r="E19" i="41"/>
  <c r="C19" i="41"/>
  <c r="AO16" i="41" s="1"/>
  <c r="I18" i="41"/>
  <c r="F18" i="41"/>
  <c r="C18" i="41"/>
  <c r="I17" i="41"/>
  <c r="F17" i="41"/>
  <c r="C17" i="41"/>
  <c r="I16" i="41"/>
  <c r="F16" i="41"/>
  <c r="C16" i="41"/>
  <c r="AV15" i="41"/>
  <c r="AH15" i="41"/>
  <c r="AE15" i="41"/>
  <c r="AB15" i="41"/>
  <c r="Y15" i="41"/>
  <c r="V15" i="41"/>
  <c r="S15" i="41"/>
  <c r="P15" i="41"/>
  <c r="M15" i="41"/>
  <c r="H15" i="41"/>
  <c r="F15" i="41"/>
  <c r="E15" i="41"/>
  <c r="C15" i="41"/>
  <c r="F14" i="41"/>
  <c r="C14" i="41"/>
  <c r="F13" i="41"/>
  <c r="C13" i="41"/>
  <c r="F12" i="41"/>
  <c r="C12" i="41"/>
  <c r="AV11" i="41"/>
  <c r="AH11" i="41"/>
  <c r="AE11" i="41"/>
  <c r="AB11" i="41"/>
  <c r="Y11" i="41"/>
  <c r="V11" i="41"/>
  <c r="S11" i="41"/>
  <c r="P11" i="41"/>
  <c r="M11" i="41"/>
  <c r="J11" i="41"/>
  <c r="E11" i="41"/>
  <c r="C11" i="41"/>
  <c r="C10" i="41"/>
  <c r="C9" i="41"/>
  <c r="AP8" i="41"/>
  <c r="C8" i="41"/>
  <c r="AW7" i="41"/>
  <c r="AV7" i="41"/>
  <c r="AH7" i="41"/>
  <c r="AE7" i="41"/>
  <c r="AB7" i="41"/>
  <c r="Y7" i="41"/>
  <c r="V7" i="41"/>
  <c r="S7" i="41"/>
  <c r="P7" i="41"/>
  <c r="M7" i="41"/>
  <c r="J7" i="41"/>
  <c r="G7" i="41"/>
  <c r="AP4" i="41"/>
  <c r="AO4" i="41"/>
  <c r="AG3" i="41"/>
  <c r="AD3" i="41"/>
  <c r="AA3" i="41"/>
  <c r="X3" i="41"/>
  <c r="U3" i="41"/>
  <c r="R3" i="41"/>
  <c r="O3" i="41"/>
  <c r="L3" i="41"/>
  <c r="I3" i="41"/>
  <c r="F3" i="41"/>
  <c r="C3" i="41"/>
  <c r="A3" i="41"/>
  <c r="AV47" i="40"/>
  <c r="AF47" i="40"/>
  <c r="AD47" i="40"/>
  <c r="AC47" i="40"/>
  <c r="AA47" i="40"/>
  <c r="Z47" i="40"/>
  <c r="X47" i="40"/>
  <c r="W47" i="40"/>
  <c r="V47" i="40" s="1"/>
  <c r="U47" i="40"/>
  <c r="T47" i="40"/>
  <c r="R47" i="40"/>
  <c r="Q47" i="40"/>
  <c r="O47" i="40"/>
  <c r="N47" i="40"/>
  <c r="L47" i="40"/>
  <c r="M47" i="40" s="1"/>
  <c r="K47" i="40"/>
  <c r="I47" i="40"/>
  <c r="H47" i="40"/>
  <c r="G47" i="40" s="1"/>
  <c r="F47" i="40"/>
  <c r="E47" i="40"/>
  <c r="AD46" i="40"/>
  <c r="AA46" i="40"/>
  <c r="X46" i="40"/>
  <c r="U46" i="40"/>
  <c r="R46" i="40"/>
  <c r="O46" i="40"/>
  <c r="L46" i="40"/>
  <c r="I46" i="40"/>
  <c r="F46" i="40"/>
  <c r="C46" i="40"/>
  <c r="AD45" i="40"/>
  <c r="AA45" i="40"/>
  <c r="X45" i="40"/>
  <c r="U45" i="40"/>
  <c r="R45" i="40"/>
  <c r="O45" i="40"/>
  <c r="L45" i="40"/>
  <c r="I45" i="40"/>
  <c r="F45" i="40"/>
  <c r="C45" i="40"/>
  <c r="AD44" i="40"/>
  <c r="AA44" i="40"/>
  <c r="X44" i="40"/>
  <c r="U44" i="40"/>
  <c r="R44" i="40"/>
  <c r="O44" i="40"/>
  <c r="L44" i="40"/>
  <c r="I44" i="40"/>
  <c r="F44" i="40"/>
  <c r="C44" i="40"/>
  <c r="AV43" i="40"/>
  <c r="AH43" i="40"/>
  <c r="AC43" i="40"/>
  <c r="AB43" i="40" s="1"/>
  <c r="AA43" i="40"/>
  <c r="Z43" i="40"/>
  <c r="X43" i="40"/>
  <c r="Y43" i="40" s="1"/>
  <c r="W43" i="40"/>
  <c r="U43" i="40"/>
  <c r="V43" i="40" s="1"/>
  <c r="T43" i="40"/>
  <c r="R43" i="40"/>
  <c r="Q43" i="40"/>
  <c r="O43" i="40"/>
  <c r="N43" i="40"/>
  <c r="L43" i="40"/>
  <c r="K43" i="40"/>
  <c r="I43" i="40"/>
  <c r="J43" i="40" s="1"/>
  <c r="H43" i="40"/>
  <c r="F43" i="40"/>
  <c r="E43" i="40"/>
  <c r="D43" i="40" s="1"/>
  <c r="C43" i="40"/>
  <c r="AA42" i="40"/>
  <c r="X42" i="40"/>
  <c r="U42" i="40"/>
  <c r="R42" i="40"/>
  <c r="O42" i="40"/>
  <c r="L42" i="40"/>
  <c r="I42" i="40"/>
  <c r="F42" i="40"/>
  <c r="C42" i="40"/>
  <c r="AA41" i="40"/>
  <c r="X41" i="40"/>
  <c r="U41" i="40"/>
  <c r="R41" i="40"/>
  <c r="O41" i="40"/>
  <c r="L41" i="40"/>
  <c r="I41" i="40"/>
  <c r="F41" i="40"/>
  <c r="C41" i="40"/>
  <c r="AA40" i="40"/>
  <c r="X40" i="40"/>
  <c r="U40" i="40"/>
  <c r="R40" i="40"/>
  <c r="O40" i="40"/>
  <c r="L40" i="40"/>
  <c r="I40" i="40"/>
  <c r="F40" i="40"/>
  <c r="C40" i="40"/>
  <c r="AV39" i="40"/>
  <c r="AH39" i="40"/>
  <c r="AE39" i="40"/>
  <c r="Z39" i="40"/>
  <c r="X39" i="40"/>
  <c r="W39" i="40"/>
  <c r="U39" i="40"/>
  <c r="T39" i="40"/>
  <c r="S39" i="40" s="1"/>
  <c r="R39" i="40"/>
  <c r="Q39" i="40"/>
  <c r="O39" i="40"/>
  <c r="N39" i="40"/>
  <c r="M39" i="40" s="1"/>
  <c r="L39" i="40"/>
  <c r="K39" i="40"/>
  <c r="J39" i="40"/>
  <c r="I39" i="40"/>
  <c r="H39" i="40"/>
  <c r="G39" i="40" s="1"/>
  <c r="F39" i="40"/>
  <c r="E39" i="40"/>
  <c r="C39" i="40"/>
  <c r="X38" i="40"/>
  <c r="U38" i="40"/>
  <c r="R38" i="40"/>
  <c r="O38" i="40"/>
  <c r="L38" i="40"/>
  <c r="I38" i="40"/>
  <c r="F38" i="40"/>
  <c r="C38" i="40"/>
  <c r="X37" i="40"/>
  <c r="U37" i="40"/>
  <c r="R37" i="40"/>
  <c r="O37" i="40"/>
  <c r="L37" i="40"/>
  <c r="I37" i="40"/>
  <c r="F37" i="40"/>
  <c r="C37" i="40"/>
  <c r="X36" i="40"/>
  <c r="U36" i="40"/>
  <c r="R36" i="40"/>
  <c r="O36" i="40"/>
  <c r="L36" i="40"/>
  <c r="I36" i="40"/>
  <c r="F36" i="40"/>
  <c r="C36" i="40"/>
  <c r="AV35" i="40"/>
  <c r="AH35" i="40"/>
  <c r="AE35" i="40"/>
  <c r="AB35" i="40"/>
  <c r="W35" i="40"/>
  <c r="U35" i="40"/>
  <c r="T35" i="40"/>
  <c r="R35" i="40"/>
  <c r="Q35" i="40"/>
  <c r="O35" i="40"/>
  <c r="N35" i="40"/>
  <c r="L35" i="40"/>
  <c r="K35" i="40"/>
  <c r="I35" i="40"/>
  <c r="H35" i="40"/>
  <c r="F35" i="40"/>
  <c r="E35" i="40"/>
  <c r="C35" i="40"/>
  <c r="U34" i="40"/>
  <c r="R34" i="40"/>
  <c r="O34" i="40"/>
  <c r="L34" i="40"/>
  <c r="I34" i="40"/>
  <c r="F34" i="40"/>
  <c r="C34" i="40"/>
  <c r="U33" i="40"/>
  <c r="R33" i="40"/>
  <c r="O33" i="40"/>
  <c r="L33" i="40"/>
  <c r="I33" i="40"/>
  <c r="F33" i="40"/>
  <c r="C33" i="40"/>
  <c r="U32" i="40"/>
  <c r="R32" i="40"/>
  <c r="O32" i="40"/>
  <c r="L32" i="40"/>
  <c r="I32" i="40"/>
  <c r="F32" i="40"/>
  <c r="C32" i="40"/>
  <c r="AV31" i="40"/>
  <c r="AH31" i="40"/>
  <c r="AE31" i="40"/>
  <c r="AB31" i="40"/>
  <c r="Y31" i="40"/>
  <c r="T31" i="40"/>
  <c r="R31" i="40"/>
  <c r="Q31" i="40"/>
  <c r="O31" i="40"/>
  <c r="N31" i="40"/>
  <c r="L31" i="40"/>
  <c r="K31" i="40"/>
  <c r="I31" i="40"/>
  <c r="H31" i="40"/>
  <c r="F31" i="40"/>
  <c r="E31" i="40"/>
  <c r="D31" i="40" s="1"/>
  <c r="C31" i="40"/>
  <c r="R30" i="40"/>
  <c r="O30" i="40"/>
  <c r="L30" i="40"/>
  <c r="I30" i="40"/>
  <c r="F30" i="40"/>
  <c r="C30" i="40"/>
  <c r="R29" i="40"/>
  <c r="O29" i="40"/>
  <c r="L29" i="40"/>
  <c r="I29" i="40"/>
  <c r="F29" i="40"/>
  <c r="C29" i="40"/>
  <c r="R28" i="40"/>
  <c r="O28" i="40"/>
  <c r="L28" i="40"/>
  <c r="I28" i="40"/>
  <c r="F28" i="40"/>
  <c r="C28" i="40"/>
  <c r="AV27" i="40"/>
  <c r="AH27" i="40"/>
  <c r="AE27" i="40"/>
  <c r="AB27" i="40"/>
  <c r="Y27" i="40"/>
  <c r="V27" i="40"/>
  <c r="Q27" i="40"/>
  <c r="O27" i="40"/>
  <c r="N27" i="40"/>
  <c r="L27" i="40"/>
  <c r="K27" i="40"/>
  <c r="I27" i="40"/>
  <c r="H27" i="40"/>
  <c r="F27" i="40"/>
  <c r="E27" i="40"/>
  <c r="C27" i="40"/>
  <c r="O26" i="40"/>
  <c r="L26" i="40"/>
  <c r="I26" i="40"/>
  <c r="F26" i="40"/>
  <c r="C26" i="40"/>
  <c r="O25" i="40"/>
  <c r="L25" i="40"/>
  <c r="I25" i="40"/>
  <c r="F25" i="40"/>
  <c r="C25" i="40"/>
  <c r="O24" i="40"/>
  <c r="L24" i="40"/>
  <c r="I24" i="40"/>
  <c r="F24" i="40"/>
  <c r="C24" i="40"/>
  <c r="AV23" i="40"/>
  <c r="AH23" i="40"/>
  <c r="AE23" i="40"/>
  <c r="AB23" i="40"/>
  <c r="Y23" i="40"/>
  <c r="V23" i="40"/>
  <c r="S23" i="40"/>
  <c r="N23" i="40"/>
  <c r="L23" i="40"/>
  <c r="K23" i="40"/>
  <c r="J23" i="40" s="1"/>
  <c r="I23" i="40"/>
  <c r="H23" i="40"/>
  <c r="F23" i="40"/>
  <c r="E23" i="40"/>
  <c r="C23" i="40"/>
  <c r="L22" i="40"/>
  <c r="I22" i="40"/>
  <c r="F22" i="40"/>
  <c r="C22" i="40"/>
  <c r="L21" i="40"/>
  <c r="I21" i="40"/>
  <c r="F21" i="40"/>
  <c r="C21" i="40"/>
  <c r="L20" i="40"/>
  <c r="I20" i="40"/>
  <c r="F20" i="40"/>
  <c r="C20" i="40"/>
  <c r="AV19" i="40"/>
  <c r="AH19" i="40"/>
  <c r="AE19" i="40"/>
  <c r="AB19" i="40"/>
  <c r="Y19" i="40"/>
  <c r="V19" i="40"/>
  <c r="S19" i="40"/>
  <c r="P19" i="40"/>
  <c r="K19" i="40"/>
  <c r="I19" i="40"/>
  <c r="J19" i="40"/>
  <c r="H19" i="40"/>
  <c r="F19" i="40"/>
  <c r="E19" i="40"/>
  <c r="D19" i="40" s="1"/>
  <c r="C19" i="40"/>
  <c r="I18" i="40"/>
  <c r="F18" i="40"/>
  <c r="C18" i="40"/>
  <c r="I17" i="40"/>
  <c r="F17" i="40"/>
  <c r="C17" i="40"/>
  <c r="I16" i="40"/>
  <c r="F16" i="40"/>
  <c r="C16" i="40"/>
  <c r="AV15" i="40"/>
  <c r="AH15" i="40"/>
  <c r="AE15" i="40"/>
  <c r="AB15" i="40"/>
  <c r="Y15" i="40"/>
  <c r="V15" i="40"/>
  <c r="S15" i="40"/>
  <c r="P15" i="40"/>
  <c r="M15" i="40"/>
  <c r="H15" i="40"/>
  <c r="AP12" i="40" s="1"/>
  <c r="F15" i="40"/>
  <c r="E15" i="40"/>
  <c r="C15" i="40"/>
  <c r="D15" i="40" s="1"/>
  <c r="F14" i="40"/>
  <c r="C14" i="40"/>
  <c r="F13" i="40"/>
  <c r="C13" i="40"/>
  <c r="AO12" i="40"/>
  <c r="F12" i="40"/>
  <c r="C12" i="40"/>
  <c r="AV11" i="40"/>
  <c r="AH11" i="40"/>
  <c r="AE11" i="40"/>
  <c r="AB11" i="40"/>
  <c r="Y11" i="40"/>
  <c r="V11" i="40"/>
  <c r="S11" i="40"/>
  <c r="P11" i="40"/>
  <c r="M11" i="40"/>
  <c r="J11" i="40"/>
  <c r="E11" i="40"/>
  <c r="C11" i="40"/>
  <c r="AO8" i="40" s="1"/>
  <c r="C10" i="40"/>
  <c r="C9" i="40"/>
  <c r="C8" i="40"/>
  <c r="AW7" i="40"/>
  <c r="AV7" i="40"/>
  <c r="AH7" i="40"/>
  <c r="AE7" i="40"/>
  <c r="AB7" i="40"/>
  <c r="Y7" i="40"/>
  <c r="V7" i="40"/>
  <c r="S7" i="40"/>
  <c r="P7" i="40"/>
  <c r="M7" i="40"/>
  <c r="J7" i="40"/>
  <c r="G7" i="40"/>
  <c r="AP4" i="40"/>
  <c r="AO4" i="40"/>
  <c r="AG3" i="40"/>
  <c r="AD3" i="40"/>
  <c r="AA3" i="40"/>
  <c r="X3" i="40"/>
  <c r="U3" i="40"/>
  <c r="R3" i="40"/>
  <c r="O3" i="40"/>
  <c r="L3" i="40"/>
  <c r="I3" i="40"/>
  <c r="F3" i="40"/>
  <c r="C3" i="40"/>
  <c r="A3" i="40"/>
  <c r="AN1" i="40"/>
  <c r="AO16" i="43"/>
  <c r="D19" i="43"/>
  <c r="AO20" i="43"/>
  <c r="D39" i="43"/>
  <c r="AO24" i="43"/>
  <c r="D27" i="43"/>
  <c r="D31" i="43"/>
  <c r="G35" i="43"/>
  <c r="AO44" i="43"/>
  <c r="AO8" i="42"/>
  <c r="D11" i="42"/>
  <c r="AL8" i="42" s="1"/>
  <c r="D15" i="42"/>
  <c r="AO12" i="42"/>
  <c r="AO24" i="42"/>
  <c r="AO8" i="41"/>
  <c r="D11" i="41"/>
  <c r="D15" i="41"/>
  <c r="G19" i="41"/>
  <c r="D43" i="41"/>
  <c r="D47" i="41"/>
  <c r="AO12" i="41"/>
  <c r="AO24" i="41"/>
  <c r="D27" i="41"/>
  <c r="G27" i="40"/>
  <c r="AP20" i="40"/>
  <c r="D27" i="40"/>
  <c r="AG3" i="39"/>
  <c r="AD3" i="39"/>
  <c r="AA3" i="39"/>
  <c r="X3" i="39"/>
  <c r="U3" i="39"/>
  <c r="R3" i="39"/>
  <c r="O3" i="39"/>
  <c r="L3" i="39"/>
  <c r="I3" i="39"/>
  <c r="F3" i="39"/>
  <c r="C3" i="39"/>
  <c r="AG3" i="38"/>
  <c r="AD3" i="38"/>
  <c r="AA3" i="38"/>
  <c r="X3" i="38"/>
  <c r="U3" i="38"/>
  <c r="R3" i="38"/>
  <c r="O3" i="38"/>
  <c r="L3" i="38"/>
  <c r="I3" i="38"/>
  <c r="F3" i="38"/>
  <c r="C3" i="38"/>
  <c r="AG3" i="37"/>
  <c r="AD3" i="37"/>
  <c r="AA3" i="37"/>
  <c r="X3" i="37"/>
  <c r="U3" i="37"/>
  <c r="R3" i="37"/>
  <c r="O3" i="37"/>
  <c r="L3" i="37"/>
  <c r="I3" i="37"/>
  <c r="F3" i="37"/>
  <c r="C3" i="37"/>
  <c r="AG3" i="31"/>
  <c r="AD3" i="31"/>
  <c r="AA3" i="31"/>
  <c r="X3" i="31"/>
  <c r="U3" i="31"/>
  <c r="R3" i="31"/>
  <c r="O3" i="31"/>
  <c r="L3" i="31"/>
  <c r="I3" i="31"/>
  <c r="F3" i="31"/>
  <c r="C3" i="31"/>
  <c r="AV47" i="39"/>
  <c r="AV43" i="39"/>
  <c r="AV39" i="39"/>
  <c r="AV35" i="39"/>
  <c r="AV31" i="39"/>
  <c r="AV27" i="39"/>
  <c r="AV23" i="39"/>
  <c r="AV19" i="39"/>
  <c r="AV15" i="39"/>
  <c r="AV11" i="39"/>
  <c r="AW7" i="39"/>
  <c r="AV7" i="39"/>
  <c r="AT7" i="39"/>
  <c r="AN1" i="39"/>
  <c r="AV47" i="38"/>
  <c r="AV43" i="38"/>
  <c r="AV39" i="38"/>
  <c r="AV35" i="38"/>
  <c r="AV31" i="38"/>
  <c r="AV27" i="38"/>
  <c r="AV23" i="38"/>
  <c r="AV19" i="38"/>
  <c r="AV15" i="38"/>
  <c r="AV11" i="38"/>
  <c r="AW7" i="38"/>
  <c r="AV7" i="38"/>
  <c r="AN1" i="38"/>
  <c r="AU7" i="37"/>
  <c r="AV47" i="37"/>
  <c r="AV43" i="37"/>
  <c r="AV39" i="37"/>
  <c r="AV35" i="37"/>
  <c r="AV31" i="37"/>
  <c r="AV27" i="37"/>
  <c r="AV23" i="37"/>
  <c r="AV19" i="37"/>
  <c r="AV15" i="37"/>
  <c r="AV11" i="37"/>
  <c r="AW7" i="37"/>
  <c r="AV7" i="37"/>
  <c r="AN1" i="37"/>
  <c r="A3" i="31"/>
  <c r="AV47" i="31"/>
  <c r="AV43" i="31"/>
  <c r="AV39" i="31"/>
  <c r="AV35" i="31"/>
  <c r="AV31" i="31"/>
  <c r="AV27" i="31"/>
  <c r="AV23" i="31"/>
  <c r="AV19" i="31"/>
  <c r="AV15" i="31"/>
  <c r="AV11" i="31"/>
  <c r="AW7" i="31"/>
  <c r="AV7" i="31"/>
  <c r="AN1" i="31"/>
  <c r="AS7" i="31"/>
  <c r="AK4" i="31" s="1"/>
  <c r="AS11" i="39"/>
  <c r="AT11" i="39"/>
  <c r="AT27" i="38"/>
  <c r="AU15" i="38"/>
  <c r="AT15" i="38"/>
  <c r="AS15" i="37"/>
  <c r="AU15" i="37"/>
  <c r="AK12" i="37" s="1"/>
  <c r="AT15" i="37"/>
  <c r="AS47" i="39"/>
  <c r="AK44" i="39" s="1"/>
  <c r="AT7" i="38"/>
  <c r="AT35" i="38"/>
  <c r="AS31" i="31"/>
  <c r="AU47" i="37"/>
  <c r="AU43" i="38"/>
  <c r="AU7" i="38"/>
  <c r="AU7" i="39"/>
  <c r="AU35" i="38"/>
  <c r="AT7" i="37"/>
  <c r="AS7" i="37"/>
  <c r="AU39" i="38"/>
  <c r="AS35" i="39"/>
  <c r="AK32" i="39" s="1"/>
  <c r="AU31" i="39"/>
  <c r="AU47" i="39"/>
  <c r="AU35" i="39"/>
  <c r="AT7" i="31"/>
  <c r="AS11" i="31"/>
  <c r="AT11" i="37"/>
  <c r="AS11" i="37"/>
  <c r="AU11" i="39"/>
  <c r="AU7" i="31"/>
  <c r="AS19" i="31"/>
  <c r="AU15" i="31"/>
  <c r="AS7" i="39"/>
  <c r="AS15" i="39"/>
  <c r="AU27" i="31"/>
  <c r="AT31" i="37"/>
  <c r="AT47" i="39"/>
  <c r="AT43" i="39"/>
  <c r="AS27" i="39"/>
  <c r="AT39" i="39"/>
  <c r="AS39" i="39"/>
  <c r="AU39" i="39"/>
  <c r="AT39" i="38"/>
  <c r="AT43" i="38"/>
  <c r="AT47" i="38"/>
  <c r="AT23" i="38"/>
  <c r="AU43" i="37"/>
  <c r="AT27" i="37"/>
  <c r="AS27" i="37"/>
  <c r="AU27" i="37"/>
  <c r="AS47" i="37"/>
  <c r="AK44" i="37" s="1"/>
  <c r="AS23" i="37"/>
  <c r="AT23" i="37"/>
  <c r="AU23" i="37"/>
  <c r="AU31" i="31"/>
  <c r="AT43" i="31"/>
  <c r="AT27" i="31"/>
  <c r="AT15" i="31"/>
  <c r="AU47" i="31"/>
  <c r="AS23" i="31"/>
  <c r="AU23" i="31"/>
  <c r="AS31" i="37"/>
  <c r="AS35" i="31"/>
  <c r="AK32" i="31" s="1"/>
  <c r="AT31" i="38"/>
  <c r="AS31" i="39"/>
  <c r="AK28" i="39" s="1"/>
  <c r="AU43" i="39"/>
  <c r="AT23" i="31"/>
  <c r="AT43" i="37"/>
  <c r="AU11" i="38"/>
  <c r="AT11" i="38"/>
  <c r="AK8" i="38" s="1"/>
  <c r="AT35" i="31"/>
  <c r="AS47" i="31"/>
  <c r="AS15" i="31"/>
  <c r="AS35" i="37"/>
  <c r="AK32" i="37" s="1"/>
  <c r="AT39" i="37"/>
  <c r="AU39" i="37"/>
  <c r="AU23" i="38"/>
  <c r="AU47" i="38"/>
  <c r="AT27" i="39"/>
  <c r="AT35" i="39"/>
  <c r="AT31" i="39"/>
  <c r="AS43" i="39"/>
  <c r="AK40" i="39" s="1"/>
  <c r="AU19" i="39"/>
  <c r="AT19" i="39"/>
  <c r="AT19" i="31"/>
  <c r="AS23" i="39"/>
  <c r="AT15" i="39"/>
  <c r="AS43" i="37"/>
  <c r="AU23" i="39"/>
  <c r="AT23" i="39"/>
  <c r="AU39" i="31"/>
  <c r="AU35" i="31"/>
  <c r="AT47" i="31"/>
  <c r="AS39" i="37"/>
  <c r="AU31" i="38"/>
  <c r="AS19" i="39"/>
  <c r="AU15" i="39"/>
  <c r="AU11" i="37"/>
  <c r="AT11" i="31"/>
  <c r="AU11" i="31"/>
  <c r="AU27" i="38"/>
  <c r="AU19" i="38"/>
  <c r="AT19" i="38"/>
  <c r="AU27" i="39"/>
  <c r="AT47" i="37"/>
  <c r="AT35" i="37"/>
  <c r="AU35" i="37"/>
  <c r="AU31" i="37"/>
  <c r="AT31" i="31"/>
  <c r="AS27" i="31"/>
  <c r="AS39" i="31"/>
  <c r="AT39" i="31"/>
  <c r="M27" i="42" l="1"/>
  <c r="AP16" i="43"/>
  <c r="Y47" i="43"/>
  <c r="AJ44" i="43" s="1"/>
  <c r="AO12" i="43"/>
  <c r="G15" i="43"/>
  <c r="AJ12" i="43" s="1"/>
  <c r="S47" i="43"/>
  <c r="G23" i="43"/>
  <c r="AP20" i="43"/>
  <c r="P43" i="43"/>
  <c r="S43" i="42"/>
  <c r="J47" i="42"/>
  <c r="M23" i="42"/>
  <c r="AN20" i="42" s="1"/>
  <c r="M27" i="41"/>
  <c r="M31" i="41"/>
  <c r="AO36" i="43"/>
  <c r="M27" i="43"/>
  <c r="AJ24" i="43" s="1"/>
  <c r="G43" i="42"/>
  <c r="V39" i="41"/>
  <c r="J31" i="41"/>
  <c r="AP24" i="40"/>
  <c r="P47" i="42"/>
  <c r="G43" i="43"/>
  <c r="D43" i="42"/>
  <c r="G23" i="41"/>
  <c r="AL20" i="41" s="1"/>
  <c r="J35" i="41"/>
  <c r="P35" i="40"/>
  <c r="AO16" i="40"/>
  <c r="AP16" i="40"/>
  <c r="G43" i="40"/>
  <c r="S47" i="40"/>
  <c r="G23" i="40"/>
  <c r="P27" i="40"/>
  <c r="V35" i="41"/>
  <c r="AO32" i="41"/>
  <c r="P35" i="41"/>
  <c r="D47" i="42"/>
  <c r="AS15" i="42"/>
  <c r="AL12" i="42"/>
  <c r="AU15" i="42"/>
  <c r="AJ12" i="42"/>
  <c r="AT15" i="42"/>
  <c r="AM12" i="42"/>
  <c r="AP24" i="43"/>
  <c r="AQ24" i="43" s="1"/>
  <c r="V39" i="43"/>
  <c r="AS7" i="41"/>
  <c r="S39" i="43"/>
  <c r="M31" i="42"/>
  <c r="G19" i="43"/>
  <c r="S35" i="43"/>
  <c r="D23" i="43"/>
  <c r="V47" i="41"/>
  <c r="G47" i="41"/>
  <c r="D39" i="40"/>
  <c r="D35" i="40"/>
  <c r="AN32" i="40" s="1"/>
  <c r="J27" i="42"/>
  <c r="AN12" i="42"/>
  <c r="D31" i="42"/>
  <c r="AO28" i="42"/>
  <c r="J43" i="43"/>
  <c r="J47" i="40"/>
  <c r="M35" i="43"/>
  <c r="S43" i="43"/>
  <c r="G47" i="43"/>
  <c r="D15" i="43"/>
  <c r="AL12" i="43" s="1"/>
  <c r="AU15" i="43"/>
  <c r="AS15" i="43"/>
  <c r="AT15" i="43"/>
  <c r="D23" i="42"/>
  <c r="AE47" i="42"/>
  <c r="S31" i="42"/>
  <c r="AP28" i="42"/>
  <c r="M31" i="40"/>
  <c r="P31" i="43"/>
  <c r="AP28" i="43"/>
  <c r="D39" i="41"/>
  <c r="AU39" i="41" s="1"/>
  <c r="J19" i="41"/>
  <c r="G35" i="40"/>
  <c r="AM32" i="40" s="1"/>
  <c r="V35" i="40"/>
  <c r="S39" i="42"/>
  <c r="M39" i="42"/>
  <c r="P43" i="42"/>
  <c r="AP28" i="41"/>
  <c r="P43" i="41"/>
  <c r="AQ8" i="43"/>
  <c r="D11" i="43"/>
  <c r="AJ8" i="43" s="1"/>
  <c r="AU11" i="43"/>
  <c r="AM8" i="43"/>
  <c r="AN8" i="43"/>
  <c r="AT11" i="43"/>
  <c r="AM4" i="43"/>
  <c r="AU7" i="43"/>
  <c r="AS11" i="43"/>
  <c r="AL8" i="43"/>
  <c r="AE47" i="40"/>
  <c r="AU11" i="42"/>
  <c r="G31" i="42"/>
  <c r="AP36" i="43"/>
  <c r="AQ36" i="43" s="1"/>
  <c r="J35" i="43"/>
  <c r="AQ12" i="43"/>
  <c r="AO40" i="43"/>
  <c r="M43" i="43"/>
  <c r="P27" i="42"/>
  <c r="AO16" i="42"/>
  <c r="D19" i="42"/>
  <c r="V35" i="42"/>
  <c r="G39" i="42"/>
  <c r="AO20" i="41"/>
  <c r="G35" i="41"/>
  <c r="AN32" i="41" s="1"/>
  <c r="AP32" i="41"/>
  <c r="AQ32" i="41" s="1"/>
  <c r="V43" i="41"/>
  <c r="AL40" i="41" s="1"/>
  <c r="J27" i="41"/>
  <c r="AP24" i="41"/>
  <c r="AQ24" i="41" s="1"/>
  <c r="P47" i="40"/>
  <c r="S43" i="40"/>
  <c r="AO36" i="40"/>
  <c r="V47" i="43"/>
  <c r="M39" i="41"/>
  <c r="AO40" i="41"/>
  <c r="Y47" i="41"/>
  <c r="AP44" i="41"/>
  <c r="AU23" i="41"/>
  <c r="AJ20" i="41"/>
  <c r="AS23" i="41"/>
  <c r="AN20" i="41"/>
  <c r="AT23" i="41"/>
  <c r="AM20" i="41"/>
  <c r="AP20" i="41"/>
  <c r="AQ20" i="41" s="1"/>
  <c r="AP16" i="41"/>
  <c r="AQ16" i="41" s="1"/>
  <c r="P39" i="40"/>
  <c r="AB47" i="40"/>
  <c r="AO44" i="40"/>
  <c r="AO40" i="40"/>
  <c r="AT19" i="40"/>
  <c r="G19" i="40"/>
  <c r="AU19" i="40" s="1"/>
  <c r="J35" i="40"/>
  <c r="G47" i="42"/>
  <c r="AO44" i="42"/>
  <c r="AS43" i="41"/>
  <c r="G43" i="41"/>
  <c r="AQ8" i="41"/>
  <c r="AP40" i="41"/>
  <c r="S35" i="40"/>
  <c r="AO32" i="40"/>
  <c r="AB43" i="43"/>
  <c r="J43" i="42"/>
  <c r="AN40" i="42" s="1"/>
  <c r="G35" i="42"/>
  <c r="AO32" i="42"/>
  <c r="AP32" i="42"/>
  <c r="D39" i="42"/>
  <c r="AQ4" i="42"/>
  <c r="AJ4" i="42"/>
  <c r="V47" i="42"/>
  <c r="AP44" i="42"/>
  <c r="J39" i="41"/>
  <c r="AO36" i="41"/>
  <c r="AJ8" i="41"/>
  <c r="G31" i="40"/>
  <c r="Y39" i="40"/>
  <c r="M43" i="40"/>
  <c r="D47" i="40"/>
  <c r="P31" i="40"/>
  <c r="AP36" i="40"/>
  <c r="AT43" i="41"/>
  <c r="AU43" i="41"/>
  <c r="AN40" i="41"/>
  <c r="AT11" i="41"/>
  <c r="AS11" i="41"/>
  <c r="AM8" i="41"/>
  <c r="AQ12" i="42"/>
  <c r="AP20" i="42"/>
  <c r="AS11" i="42"/>
  <c r="AJ8" i="42"/>
  <c r="AM8" i="42"/>
  <c r="AN8" i="42"/>
  <c r="AT11" i="42"/>
  <c r="G19" i="42"/>
  <c r="AM16" i="42" s="1"/>
  <c r="AQ20" i="43"/>
  <c r="P39" i="43"/>
  <c r="AL24" i="43"/>
  <c r="AS27" i="43"/>
  <c r="AU27" i="43"/>
  <c r="AM24" i="43"/>
  <c r="AT27" i="43"/>
  <c r="AN24" i="43"/>
  <c r="V43" i="43"/>
  <c r="M31" i="43"/>
  <c r="AO28" i="43"/>
  <c r="AS47" i="42"/>
  <c r="AU47" i="42"/>
  <c r="AT47" i="42"/>
  <c r="AL44" i="42"/>
  <c r="AO36" i="42"/>
  <c r="AM4" i="42"/>
  <c r="AU7" i="42"/>
  <c r="AS7" i="42"/>
  <c r="D35" i="42"/>
  <c r="AT35" i="42" s="1"/>
  <c r="AT7" i="42"/>
  <c r="AN4" i="42"/>
  <c r="AB43" i="42"/>
  <c r="J31" i="42"/>
  <c r="AN28" i="42"/>
  <c r="AT31" i="42"/>
  <c r="AJ28" i="42"/>
  <c r="AU31" i="42"/>
  <c r="AM28" i="42"/>
  <c r="AS31" i="42"/>
  <c r="AL28" i="42"/>
  <c r="M47" i="43"/>
  <c r="AQ8" i="42"/>
  <c r="G27" i="42"/>
  <c r="AP24" i="42"/>
  <c r="AQ24" i="42" s="1"/>
  <c r="M43" i="42"/>
  <c r="P35" i="43"/>
  <c r="AO32" i="43"/>
  <c r="Y43" i="43"/>
  <c r="G15" i="41"/>
  <c r="AL12" i="41" s="1"/>
  <c r="AM12" i="41"/>
  <c r="AU15" i="41"/>
  <c r="AS15" i="41"/>
  <c r="AT15" i="41"/>
  <c r="AP12" i="41"/>
  <c r="AQ12" i="41" s="1"/>
  <c r="D19" i="41"/>
  <c r="Y39" i="41"/>
  <c r="AT39" i="41"/>
  <c r="AP36" i="41"/>
  <c r="M35" i="41"/>
  <c r="AT35" i="41"/>
  <c r="AS35" i="41"/>
  <c r="AU35" i="41"/>
  <c r="AL32" i="41"/>
  <c r="AJ32" i="41"/>
  <c r="Y47" i="40"/>
  <c r="AT47" i="40"/>
  <c r="AU47" i="40"/>
  <c r="AS47" i="40"/>
  <c r="AP44" i="40"/>
  <c r="M27" i="40"/>
  <c r="AO24" i="40"/>
  <c r="M35" i="40"/>
  <c r="AS35" i="40"/>
  <c r="AU35" i="40"/>
  <c r="AT35" i="40"/>
  <c r="AP32" i="40"/>
  <c r="S31" i="40"/>
  <c r="J47" i="43"/>
  <c r="V43" i="42"/>
  <c r="AT43" i="42"/>
  <c r="AU43" i="42"/>
  <c r="AJ40" i="42"/>
  <c r="AM40" i="42"/>
  <c r="AS43" i="42"/>
  <c r="AP40" i="42"/>
  <c r="AQ40" i="42" s="1"/>
  <c r="AL20" i="42"/>
  <c r="AS23" i="42"/>
  <c r="AU23" i="42"/>
  <c r="AT23" i="42"/>
  <c r="AO20" i="42"/>
  <c r="AS7" i="43"/>
  <c r="AT7" i="43"/>
  <c r="AN4" i="43"/>
  <c r="AL4" i="43"/>
  <c r="AJ4" i="43"/>
  <c r="AT43" i="43"/>
  <c r="AM40" i="43"/>
  <c r="AS43" i="43"/>
  <c r="AU43" i="43"/>
  <c r="AP40" i="43"/>
  <c r="Y39" i="42"/>
  <c r="AM36" i="42" s="1"/>
  <c r="AU39" i="42"/>
  <c r="AT39" i="42"/>
  <c r="AS39" i="42"/>
  <c r="AJ36" i="42"/>
  <c r="AL36" i="42"/>
  <c r="AP36" i="42"/>
  <c r="S35" i="42"/>
  <c r="AM32" i="42" s="1"/>
  <c r="AN32" i="42"/>
  <c r="AO44" i="41"/>
  <c r="P47" i="41"/>
  <c r="AJ44" i="41" s="1"/>
  <c r="P27" i="41"/>
  <c r="AL24" i="41" s="1"/>
  <c r="AS27" i="41"/>
  <c r="AN24" i="41"/>
  <c r="J47" i="41"/>
  <c r="AL44" i="41" s="1"/>
  <c r="AT47" i="41"/>
  <c r="AM44" i="41"/>
  <c r="AU47" i="41"/>
  <c r="AN44" i="41"/>
  <c r="AS47" i="41"/>
  <c r="AO28" i="40"/>
  <c r="J31" i="40"/>
  <c r="AO20" i="40"/>
  <c r="AQ20" i="40" s="1"/>
  <c r="D23" i="40"/>
  <c r="D11" i="40"/>
  <c r="AT11" i="40"/>
  <c r="AN8" i="40"/>
  <c r="AL8" i="40"/>
  <c r="AU11" i="40"/>
  <c r="AM8" i="40"/>
  <c r="AJ8" i="40"/>
  <c r="AS11" i="40"/>
  <c r="AP8" i="40"/>
  <c r="AQ8" i="40" s="1"/>
  <c r="AK40" i="38"/>
  <c r="AY40" i="38" s="1"/>
  <c r="M23" i="43"/>
  <c r="AJ20" i="43" s="1"/>
  <c r="AT23" i="43"/>
  <c r="AM20" i="43"/>
  <c r="AS23" i="43"/>
  <c r="AU23" i="43"/>
  <c r="AQ16" i="43"/>
  <c r="M39" i="43"/>
  <c r="AJ36" i="43" s="1"/>
  <c r="AU39" i="43"/>
  <c r="AM36" i="43"/>
  <c r="AT39" i="43"/>
  <c r="AS39" i="43"/>
  <c r="AN36" i="43"/>
  <c r="AL36" i="43"/>
  <c r="AU47" i="43"/>
  <c r="AT47" i="43"/>
  <c r="AN44" i="43"/>
  <c r="AS47" i="43"/>
  <c r="AK44" i="43" s="1"/>
  <c r="AP44" i="43"/>
  <c r="AQ44" i="43" s="1"/>
  <c r="AQ4" i="43"/>
  <c r="D35" i="43"/>
  <c r="AJ32" i="43" s="1"/>
  <c r="AP32" i="43"/>
  <c r="AN32" i="43"/>
  <c r="AT35" i="43"/>
  <c r="AS35" i="43"/>
  <c r="AU35" i="43"/>
  <c r="J31" i="43"/>
  <c r="J19" i="42"/>
  <c r="AK12" i="42"/>
  <c r="AY12" i="42" s="1"/>
  <c r="AL16" i="42"/>
  <c r="AN16" i="42"/>
  <c r="AT19" i="42"/>
  <c r="AP16" i="42"/>
  <c r="AL4" i="42"/>
  <c r="D27" i="42"/>
  <c r="AU27" i="41"/>
  <c r="AM24" i="41"/>
  <c r="AJ24" i="41"/>
  <c r="AT27" i="41"/>
  <c r="S31" i="41"/>
  <c r="AQ28" i="41"/>
  <c r="AQ4" i="41"/>
  <c r="D31" i="41"/>
  <c r="AL8" i="41"/>
  <c r="AN8" i="41"/>
  <c r="AU11" i="41"/>
  <c r="AM4" i="41"/>
  <c r="AL4" i="41"/>
  <c r="AU7" i="41"/>
  <c r="AN4" i="41"/>
  <c r="AJ4" i="41"/>
  <c r="AT7" i="41"/>
  <c r="V39" i="40"/>
  <c r="AL36" i="40" s="1"/>
  <c r="AS39" i="40"/>
  <c r="AN36" i="40"/>
  <c r="AU39" i="40"/>
  <c r="AJ36" i="40"/>
  <c r="AT39" i="40"/>
  <c r="P43" i="40"/>
  <c r="AN40" i="40" s="1"/>
  <c r="AT43" i="40"/>
  <c r="AU43" i="40"/>
  <c r="AS43" i="40"/>
  <c r="AM40" i="40"/>
  <c r="AJ40" i="40"/>
  <c r="AL40" i="40"/>
  <c r="AP40" i="40"/>
  <c r="J27" i="40"/>
  <c r="AL24" i="40" s="1"/>
  <c r="AS27" i="40"/>
  <c r="AJ4" i="40"/>
  <c r="AJ28" i="40"/>
  <c r="AM28" i="40"/>
  <c r="AS31" i="40"/>
  <c r="AU31" i="40"/>
  <c r="AT31" i="40"/>
  <c r="AN28" i="40"/>
  <c r="AP28" i="40"/>
  <c r="AQ28" i="40" s="1"/>
  <c r="M23" i="40"/>
  <c r="AJ20" i="40" s="1"/>
  <c r="AS23" i="40"/>
  <c r="AN20" i="40"/>
  <c r="AM20" i="40"/>
  <c r="AL20" i="40"/>
  <c r="AT23" i="40"/>
  <c r="AU23" i="40"/>
  <c r="AJ16" i="40"/>
  <c r="AL16" i="40"/>
  <c r="AN16" i="40"/>
  <c r="AS19" i="40"/>
  <c r="AM16" i="40"/>
  <c r="AQ12" i="40"/>
  <c r="G15" i="40"/>
  <c r="AQ4" i="40"/>
  <c r="AL4" i="40"/>
  <c r="AN24" i="40"/>
  <c r="AU27" i="40"/>
  <c r="AS7" i="40"/>
  <c r="AT27" i="40"/>
  <c r="AN4" i="40"/>
  <c r="AM4" i="40"/>
  <c r="AU7" i="40"/>
  <c r="AT7" i="40"/>
  <c r="AJ24" i="40"/>
  <c r="AM24" i="40"/>
  <c r="AK12" i="39"/>
  <c r="AY12" i="39" s="1"/>
  <c r="AK8" i="39"/>
  <c r="AY8" i="39" s="1"/>
  <c r="AK20" i="39"/>
  <c r="AY20" i="39" s="1"/>
  <c r="AK16" i="39"/>
  <c r="AY16" i="39" s="1"/>
  <c r="AK36" i="39"/>
  <c r="AY36" i="39" s="1"/>
  <c r="AK4" i="39"/>
  <c r="AY4" i="39" s="1"/>
  <c r="AY32" i="39"/>
  <c r="AK24" i="39"/>
  <c r="AY24" i="39" s="1"/>
  <c r="AR24" i="39" s="1"/>
  <c r="AY44" i="39"/>
  <c r="AK16" i="38"/>
  <c r="AY16" i="38" s="1"/>
  <c r="AK28" i="38"/>
  <c r="AY28" i="38" s="1"/>
  <c r="AK12" i="38"/>
  <c r="AY12" i="38" s="1"/>
  <c r="AK44" i="38"/>
  <c r="AY44" i="38" s="1"/>
  <c r="AK32" i="38"/>
  <c r="AY32" i="38" s="1"/>
  <c r="AK24" i="38"/>
  <c r="AY24" i="38" s="1"/>
  <c r="AK36" i="38"/>
  <c r="AY36" i="38" s="1"/>
  <c r="AK20" i="38"/>
  <c r="AY20" i="38" s="1"/>
  <c r="AK4" i="38"/>
  <c r="AY4" i="38" s="1"/>
  <c r="AK40" i="37"/>
  <c r="AK20" i="37"/>
  <c r="AY20" i="37" s="1"/>
  <c r="AK36" i="37"/>
  <c r="AY8" i="37"/>
  <c r="AK8" i="37"/>
  <c r="AK28" i="37"/>
  <c r="AY28" i="37" s="1"/>
  <c r="AK24" i="37"/>
  <c r="AY4" i="37"/>
  <c r="AK4" i="37"/>
  <c r="AY4" i="31"/>
  <c r="AK12" i="31"/>
  <c r="AY12" i="31" s="1"/>
  <c r="AK36" i="31"/>
  <c r="AY36" i="31" s="1"/>
  <c r="AK44" i="31"/>
  <c r="AY44" i="31" s="1"/>
  <c r="AK28" i="31"/>
  <c r="AY28" i="31" s="1"/>
  <c r="AK24" i="31"/>
  <c r="AY24" i="31" s="1"/>
  <c r="AK20" i="31"/>
  <c r="AY20" i="31" s="1"/>
  <c r="AK8" i="31"/>
  <c r="AY24" i="37"/>
  <c r="AY12" i="37"/>
  <c r="AY44" i="37"/>
  <c r="AY28" i="39"/>
  <c r="AY40" i="39"/>
  <c r="AY8" i="38"/>
  <c r="AY36" i="37"/>
  <c r="AY40" i="37"/>
  <c r="AY32" i="37"/>
  <c r="AJ49" i="37"/>
  <c r="AT19" i="37"/>
  <c r="AU19" i="37"/>
  <c r="AU43" i="31"/>
  <c r="AK40" i="31" s="1"/>
  <c r="AY40" i="31" s="1"/>
  <c r="AU19" i="31"/>
  <c r="AY32" i="31"/>
  <c r="AY8" i="31"/>
  <c r="AQ16" i="42" l="1"/>
  <c r="AM44" i="43"/>
  <c r="AL44" i="43"/>
  <c r="AM20" i="42"/>
  <c r="AQ24" i="40"/>
  <c r="AM44" i="42"/>
  <c r="AQ20" i="42"/>
  <c r="AQ40" i="43"/>
  <c r="AQ16" i="40"/>
  <c r="AK44" i="40"/>
  <c r="AQ40" i="40"/>
  <c r="AQ36" i="41"/>
  <c r="AK20" i="41"/>
  <c r="AY20" i="41" s="1"/>
  <c r="AJ44" i="42"/>
  <c r="AQ32" i="42"/>
  <c r="AJ16" i="43"/>
  <c r="AU19" i="43"/>
  <c r="AT19" i="43"/>
  <c r="AL16" i="43"/>
  <c r="AM16" i="43"/>
  <c r="AN16" i="43"/>
  <c r="AS19" i="43"/>
  <c r="AK12" i="43"/>
  <c r="AY12" i="43" s="1"/>
  <c r="AQ36" i="40"/>
  <c r="AQ32" i="40"/>
  <c r="AQ44" i="42"/>
  <c r="AQ28" i="42"/>
  <c r="AK8" i="43"/>
  <c r="AY8" i="43" s="1"/>
  <c r="AM12" i="43"/>
  <c r="AN12" i="43"/>
  <c r="AJ20" i="42"/>
  <c r="AK40" i="42"/>
  <c r="AY40" i="42" s="1"/>
  <c r="AQ28" i="43"/>
  <c r="AL36" i="41"/>
  <c r="AS39" i="41"/>
  <c r="AK36" i="41" s="1"/>
  <c r="AN36" i="41"/>
  <c r="AJ36" i="41"/>
  <c r="AK4" i="41"/>
  <c r="AY4" i="41" s="1"/>
  <c r="AQ44" i="41"/>
  <c r="AJ32" i="40"/>
  <c r="AQ44" i="40"/>
  <c r="AQ32" i="43"/>
  <c r="AK8" i="42"/>
  <c r="AY8" i="42" s="1"/>
  <c r="AN36" i="42"/>
  <c r="AQ36" i="42"/>
  <c r="AM32" i="41"/>
  <c r="AJ40" i="41"/>
  <c r="AM40" i="41"/>
  <c r="AQ40" i="41"/>
  <c r="AN44" i="40"/>
  <c r="AK16" i="40"/>
  <c r="AY16" i="40" s="1"/>
  <c r="AL44" i="40"/>
  <c r="AJ44" i="40"/>
  <c r="AK8" i="41"/>
  <c r="AY8" i="41" s="1"/>
  <c r="AK40" i="41"/>
  <c r="AK24" i="43"/>
  <c r="AY24" i="43" s="1"/>
  <c r="AN40" i="43"/>
  <c r="AL40" i="42"/>
  <c r="AN44" i="42"/>
  <c r="AL28" i="40"/>
  <c r="AY44" i="40"/>
  <c r="AK8" i="40"/>
  <c r="AY8" i="40" s="1"/>
  <c r="AS19" i="42"/>
  <c r="AU19" i="42"/>
  <c r="AJ16" i="42"/>
  <c r="AK40" i="43"/>
  <c r="AY40" i="43" s="1"/>
  <c r="AK44" i="42"/>
  <c r="AL32" i="42"/>
  <c r="AS35" i="42"/>
  <c r="AK4" i="42"/>
  <c r="AY4" i="42" s="1"/>
  <c r="AU35" i="42"/>
  <c r="AJ32" i="42"/>
  <c r="AK28" i="42"/>
  <c r="AL40" i="43"/>
  <c r="AJ40" i="43"/>
  <c r="AJ12" i="41"/>
  <c r="AN12" i="41"/>
  <c r="AK12" i="41"/>
  <c r="AY12" i="41" s="1"/>
  <c r="AN16" i="41"/>
  <c r="AS19" i="41"/>
  <c r="AT19" i="41"/>
  <c r="AJ16" i="41"/>
  <c r="AL16" i="41"/>
  <c r="AM16" i="41"/>
  <c r="AU19" i="41"/>
  <c r="AM36" i="41"/>
  <c r="AK32" i="41"/>
  <c r="AY32" i="41" s="1"/>
  <c r="AM44" i="40"/>
  <c r="AL32" i="40"/>
  <c r="AK32" i="40"/>
  <c r="AY32" i="40" s="1"/>
  <c r="AK20" i="42"/>
  <c r="AY20" i="42" s="1"/>
  <c r="AK4" i="43"/>
  <c r="AY4" i="43" s="1"/>
  <c r="AK36" i="42"/>
  <c r="AK24" i="41"/>
  <c r="AY24" i="41" s="1"/>
  <c r="AK44" i="41"/>
  <c r="AR36" i="38"/>
  <c r="AR44" i="38"/>
  <c r="AR4" i="38"/>
  <c r="AR16" i="39"/>
  <c r="AK20" i="43"/>
  <c r="AY20" i="43" s="1"/>
  <c r="AN20" i="43"/>
  <c r="AL20" i="43"/>
  <c r="AK36" i="43"/>
  <c r="AY36" i="43" s="1"/>
  <c r="AY44" i="43"/>
  <c r="AL32" i="43"/>
  <c r="AM32" i="43"/>
  <c r="AK32" i="43"/>
  <c r="AM28" i="43"/>
  <c r="AS31" i="43"/>
  <c r="AL28" i="43"/>
  <c r="AJ28" i="43"/>
  <c r="AU31" i="43"/>
  <c r="AN28" i="43"/>
  <c r="AT31" i="43"/>
  <c r="AU27" i="42"/>
  <c r="AN24" i="42"/>
  <c r="AS27" i="42"/>
  <c r="AM24" i="42"/>
  <c r="AL24" i="42"/>
  <c r="AJ24" i="42"/>
  <c r="AT27" i="42"/>
  <c r="AJ28" i="41"/>
  <c r="AN28" i="41"/>
  <c r="AU31" i="41"/>
  <c r="AL28" i="41"/>
  <c r="AS31" i="41"/>
  <c r="AM28" i="41"/>
  <c r="AT31" i="41"/>
  <c r="AM36" i="40"/>
  <c r="AK36" i="40"/>
  <c r="AY36" i="40" s="1"/>
  <c r="AK28" i="40"/>
  <c r="AY28" i="40" s="1"/>
  <c r="AK40" i="40"/>
  <c r="AY40" i="40" s="1"/>
  <c r="AK20" i="40"/>
  <c r="AY20" i="40" s="1"/>
  <c r="AN12" i="40"/>
  <c r="AU15" i="40"/>
  <c r="AM12" i="40"/>
  <c r="AJ12" i="40"/>
  <c r="AS15" i="40"/>
  <c r="AL12" i="40"/>
  <c r="AT15" i="40"/>
  <c r="AK24" i="40"/>
  <c r="AY24" i="40" s="1"/>
  <c r="AK4" i="40"/>
  <c r="AY4" i="40" s="1"/>
  <c r="AR20" i="39"/>
  <c r="AR8" i="39"/>
  <c r="AR4" i="39"/>
  <c r="AR32" i="39"/>
  <c r="AR36" i="39"/>
  <c r="AR12" i="39"/>
  <c r="AR44" i="39"/>
  <c r="AR28" i="39"/>
  <c r="AR40" i="39"/>
  <c r="AR12" i="38"/>
  <c r="AR8" i="38"/>
  <c r="AR40" i="38"/>
  <c r="AR32" i="38"/>
  <c r="AR16" i="38"/>
  <c r="AR28" i="38"/>
  <c r="AR20" i="38"/>
  <c r="AR24" i="38"/>
  <c r="AK16" i="37"/>
  <c r="AY16" i="37" s="1"/>
  <c r="AK16" i="31"/>
  <c r="AY16" i="31" s="1"/>
  <c r="AJ49" i="39"/>
  <c r="AJ49" i="38"/>
  <c r="AJ50" i="37"/>
  <c r="AL49" i="37"/>
  <c r="AJ49" i="31"/>
  <c r="AK16" i="43" l="1"/>
  <c r="AY16" i="43" s="1"/>
  <c r="AY36" i="41"/>
  <c r="AY44" i="42"/>
  <c r="AY44" i="41"/>
  <c r="AY28" i="42"/>
  <c r="AK16" i="42"/>
  <c r="AY16" i="42" s="1"/>
  <c r="AY32" i="43"/>
  <c r="AK32" i="42"/>
  <c r="AY32" i="42" s="1"/>
  <c r="AY36" i="42"/>
  <c r="AY40" i="41"/>
  <c r="AK12" i="40"/>
  <c r="AY12" i="40" s="1"/>
  <c r="AR40" i="40" s="1"/>
  <c r="AK16" i="41"/>
  <c r="AY16" i="41" s="1"/>
  <c r="AJ49" i="41"/>
  <c r="AL49" i="41" s="1"/>
  <c r="AR32" i="40"/>
  <c r="AK24" i="42"/>
  <c r="AY24" i="42" s="1"/>
  <c r="AR36" i="40"/>
  <c r="AJ49" i="43"/>
  <c r="AK28" i="43"/>
  <c r="AY28" i="43" s="1"/>
  <c r="AJ49" i="42"/>
  <c r="AK28" i="41"/>
  <c r="AY28" i="41" s="1"/>
  <c r="AR16" i="40"/>
  <c r="AR28" i="40"/>
  <c r="AR20" i="40"/>
  <c r="AR12" i="40"/>
  <c r="AJ49" i="40"/>
  <c r="AJ50" i="40" s="1"/>
  <c r="AR4" i="40"/>
  <c r="AR24" i="40"/>
  <c r="AR16" i="37"/>
  <c r="AR12" i="37"/>
  <c r="AR24" i="37"/>
  <c r="AR4" i="37"/>
  <c r="AR20" i="37"/>
  <c r="AR28" i="37"/>
  <c r="AR32" i="37"/>
  <c r="AR8" i="37"/>
  <c r="AR44" i="37"/>
  <c r="AR36" i="37"/>
  <c r="AR40" i="37"/>
  <c r="AR16" i="31"/>
  <c r="AR40" i="31"/>
  <c r="AR12" i="31"/>
  <c r="AR8" i="31"/>
  <c r="AR20" i="31"/>
  <c r="AR44" i="31"/>
  <c r="AR4" i="31"/>
  <c r="AR36" i="31"/>
  <c r="AR32" i="31"/>
  <c r="AR24" i="31"/>
  <c r="AR28" i="31"/>
  <c r="AJ50" i="39"/>
  <c r="AL49" i="39"/>
  <c r="AJ50" i="38"/>
  <c r="AL49" i="38"/>
  <c r="AJ50" i="31"/>
  <c r="AL49" i="31"/>
  <c r="AR16" i="43" l="1"/>
  <c r="AR32" i="42"/>
  <c r="AR16" i="41"/>
  <c r="AR24" i="43"/>
  <c r="AR8" i="43"/>
  <c r="AJ50" i="41"/>
  <c r="AR8" i="41"/>
  <c r="AR24" i="41"/>
  <c r="AR36" i="41"/>
  <c r="AR40" i="41"/>
  <c r="AR28" i="41"/>
  <c r="AR20" i="41"/>
  <c r="AR32" i="41"/>
  <c r="AR12" i="41"/>
  <c r="AR44" i="41"/>
  <c r="AR44" i="42"/>
  <c r="AR44" i="40"/>
  <c r="AR8" i="40"/>
  <c r="AR4" i="43"/>
  <c r="AR20" i="43"/>
  <c r="AR40" i="43"/>
  <c r="AR44" i="43"/>
  <c r="AR36" i="43"/>
  <c r="AR40" i="42"/>
  <c r="AR8" i="42"/>
  <c r="AR28" i="42"/>
  <c r="AR20" i="42"/>
  <c r="AR36" i="42"/>
  <c r="AR24" i="42"/>
  <c r="AR12" i="42"/>
  <c r="AR16" i="42"/>
  <c r="AR12" i="43"/>
  <c r="AR32" i="43"/>
  <c r="AJ50" i="43"/>
  <c r="AL49" i="43"/>
  <c r="AR28" i="43"/>
  <c r="AJ50" i="42"/>
  <c r="AL49" i="42"/>
  <c r="AR4" i="41"/>
  <c r="AL49" i="40"/>
</calcChain>
</file>

<file path=xl/sharedStrings.xml><?xml version="1.0" encoding="utf-8"?>
<sst xmlns="http://schemas.openxmlformats.org/spreadsheetml/2006/main" count="679" uniqueCount="181">
  <si>
    <t>現在</t>
    <rPh sb="0" eb="2">
      <t>ゲンザイ</t>
    </rPh>
    <phoneticPr fontId="2"/>
  </si>
  <si>
    <t>試合数</t>
    <rPh sb="0" eb="2">
      <t>シアイ</t>
    </rPh>
    <rPh sb="2" eb="3">
      <t>スウ</t>
    </rPh>
    <phoneticPr fontId="2"/>
  </si>
  <si>
    <t>勝点</t>
    <rPh sb="0" eb="1">
      <t>カ</t>
    </rPh>
    <rPh sb="1" eb="2">
      <t>テン</t>
    </rPh>
    <phoneticPr fontId="2"/>
  </si>
  <si>
    <t>勝</t>
    <rPh sb="0" eb="1">
      <t>カチ</t>
    </rPh>
    <phoneticPr fontId="2"/>
  </si>
  <si>
    <t>敗</t>
    <rPh sb="0" eb="1">
      <t>ハイ</t>
    </rPh>
    <phoneticPr fontId="2"/>
  </si>
  <si>
    <t>分</t>
    <rPh sb="0" eb="1">
      <t>ワ</t>
    </rPh>
    <phoneticPr fontId="2"/>
  </si>
  <si>
    <t>総得点</t>
    <rPh sb="0" eb="1">
      <t>ソウ</t>
    </rPh>
    <rPh sb="1" eb="3">
      <t>トクテン</t>
    </rPh>
    <phoneticPr fontId="2"/>
  </si>
  <si>
    <t>総失点</t>
    <rPh sb="0" eb="1">
      <t>ソウ</t>
    </rPh>
    <rPh sb="1" eb="3">
      <t>シッテン</t>
    </rPh>
    <phoneticPr fontId="2"/>
  </si>
  <si>
    <t>得失点差</t>
    <rPh sb="0" eb="4">
      <t>トクシッテンサ</t>
    </rPh>
    <phoneticPr fontId="2"/>
  </si>
  <si>
    <t>順位</t>
  </si>
  <si>
    <t>残</t>
    <rPh sb="0" eb="1">
      <t>ザン</t>
    </rPh>
    <phoneticPr fontId="2"/>
  </si>
  <si>
    <t>%</t>
    <phoneticPr fontId="2"/>
  </si>
  <si>
    <t>三井のリハウス　東京都U-12サッカー</t>
    <phoneticPr fontId="1"/>
  </si>
  <si>
    <t>ブロックリーグ</t>
    <phoneticPr fontId="1"/>
  </si>
  <si>
    <t>グループ</t>
    <phoneticPr fontId="1"/>
  </si>
  <si>
    <t>前期</t>
  </si>
  <si>
    <t>グループ</t>
    <phoneticPr fontId="1"/>
  </si>
  <si>
    <t>５</t>
    <phoneticPr fontId="1"/>
  </si>
  <si>
    <t>B</t>
    <phoneticPr fontId="1"/>
  </si>
  <si>
    <t>C</t>
    <phoneticPr fontId="1"/>
  </si>
  <si>
    <t>D</t>
    <phoneticPr fontId="1"/>
  </si>
  <si>
    <t>５</t>
    <phoneticPr fontId="1"/>
  </si>
  <si>
    <t>５</t>
    <phoneticPr fontId="1"/>
  </si>
  <si>
    <t>A</t>
    <phoneticPr fontId="1"/>
  </si>
  <si>
    <t>SWFC</t>
    <phoneticPr fontId="1"/>
  </si>
  <si>
    <t>緑地G</t>
    <rPh sb="0" eb="2">
      <t>リョクチ</t>
    </rPh>
    <phoneticPr fontId="1"/>
  </si>
  <si>
    <t>緑地Ｇ</t>
    <rPh sb="0" eb="2">
      <t>リョクチ</t>
    </rPh>
    <phoneticPr fontId="1"/>
  </si>
  <si>
    <t>経堂小</t>
    <rPh sb="0" eb="2">
      <t>キョウドウ</t>
    </rPh>
    <rPh sb="2" eb="3">
      <t>ショウ</t>
    </rPh>
    <phoneticPr fontId="1"/>
  </si>
  <si>
    <t>太子堂</t>
    <rPh sb="0" eb="3">
      <t>タイシドウ</t>
    </rPh>
    <phoneticPr fontId="1"/>
  </si>
  <si>
    <t>竹の子</t>
    <rPh sb="0" eb="1">
      <t>タケ</t>
    </rPh>
    <rPh sb="2" eb="3">
      <t>コ</t>
    </rPh>
    <phoneticPr fontId="1"/>
  </si>
  <si>
    <t>千歳台</t>
    <rPh sb="0" eb="3">
      <t>チトセダイ</t>
    </rPh>
    <phoneticPr fontId="1"/>
  </si>
  <si>
    <t>松丘</t>
    <rPh sb="0" eb="2">
      <t>マツオカ</t>
    </rPh>
    <phoneticPr fontId="1"/>
  </si>
  <si>
    <t>等々力</t>
    <rPh sb="0" eb="3">
      <t>トドロキ</t>
    </rPh>
    <phoneticPr fontId="1"/>
  </si>
  <si>
    <t>チャンプ</t>
    <phoneticPr fontId="1"/>
  </si>
  <si>
    <t>Anthony</t>
    <phoneticPr fontId="1"/>
  </si>
  <si>
    <t>塚戸</t>
    <rPh sb="0" eb="1">
      <t>ツカ</t>
    </rPh>
    <rPh sb="1" eb="2">
      <t>ト</t>
    </rPh>
    <phoneticPr fontId="1"/>
  </si>
  <si>
    <t>明正</t>
    <rPh sb="0" eb="2">
      <t>メイセイ</t>
    </rPh>
    <phoneticPr fontId="1"/>
  </si>
  <si>
    <t>城山</t>
    <rPh sb="0" eb="2">
      <t>シロヤマ</t>
    </rPh>
    <phoneticPr fontId="1"/>
  </si>
  <si>
    <t>砧</t>
    <rPh sb="0" eb="1">
      <t>キヌタ</t>
    </rPh>
    <phoneticPr fontId="1"/>
  </si>
  <si>
    <t>烏山北</t>
    <rPh sb="0" eb="2">
      <t>カラスヤマ</t>
    </rPh>
    <rPh sb="2" eb="3">
      <t>キタ</t>
    </rPh>
    <phoneticPr fontId="1"/>
  </si>
  <si>
    <t>松沢</t>
    <rPh sb="0" eb="2">
      <t>マツザワ</t>
    </rPh>
    <phoneticPr fontId="1"/>
  </si>
  <si>
    <t>若林</t>
    <rPh sb="0" eb="2">
      <t>ワカバヤシ</t>
    </rPh>
    <phoneticPr fontId="1"/>
  </si>
  <si>
    <t>八幡山</t>
    <rPh sb="0" eb="3">
      <t>ハチマンヤマ</t>
    </rPh>
    <phoneticPr fontId="1"/>
  </si>
  <si>
    <t>桜町</t>
    <rPh sb="0" eb="2">
      <t>サクラマチ</t>
    </rPh>
    <phoneticPr fontId="1"/>
  </si>
  <si>
    <t>テキサス</t>
    <phoneticPr fontId="1"/>
  </si>
  <si>
    <t>烏山</t>
    <rPh sb="0" eb="2">
      <t>カラスヤマ</t>
    </rPh>
    <phoneticPr fontId="1"/>
  </si>
  <si>
    <t>京西</t>
    <rPh sb="0" eb="2">
      <t>キョウサイ</t>
    </rPh>
    <phoneticPr fontId="1"/>
  </si>
  <si>
    <t>用賀</t>
    <rPh sb="0" eb="2">
      <t>ヨウガ</t>
    </rPh>
    <phoneticPr fontId="1"/>
  </si>
  <si>
    <t>笹原</t>
    <rPh sb="0" eb="2">
      <t>ササハラ</t>
    </rPh>
    <phoneticPr fontId="1"/>
  </si>
  <si>
    <t>二子玉川</t>
    <rPh sb="0" eb="4">
      <t>フタコタマガワ</t>
    </rPh>
    <phoneticPr fontId="1"/>
  </si>
  <si>
    <t>バディ</t>
    <phoneticPr fontId="1"/>
  </si>
  <si>
    <t>深沢</t>
    <rPh sb="0" eb="2">
      <t>フカサワ</t>
    </rPh>
    <phoneticPr fontId="1"/>
  </si>
  <si>
    <t>砧南小</t>
    <rPh sb="0" eb="1">
      <t>キヌタ</t>
    </rPh>
    <rPh sb="1" eb="2">
      <t>ミナミ</t>
    </rPh>
    <rPh sb="2" eb="3">
      <t>ショウ</t>
    </rPh>
    <phoneticPr fontId="1"/>
  </si>
  <si>
    <t>武蔵丘</t>
    <rPh sb="0" eb="2">
      <t>ムサシ</t>
    </rPh>
    <rPh sb="2" eb="3">
      <t>オカ</t>
    </rPh>
    <phoneticPr fontId="1"/>
  </si>
  <si>
    <t xml:space="preserve">GIUSTI </t>
    <phoneticPr fontId="1"/>
  </si>
  <si>
    <t>山野</t>
    <rPh sb="0" eb="2">
      <t>ヤマノ</t>
    </rPh>
    <phoneticPr fontId="1"/>
  </si>
  <si>
    <t>祖師谷</t>
    <rPh sb="0" eb="3">
      <t>ソシガヤ</t>
    </rPh>
    <phoneticPr fontId="1"/>
  </si>
  <si>
    <t>エスペ</t>
    <phoneticPr fontId="1"/>
  </si>
  <si>
    <t>やはた</t>
    <phoneticPr fontId="1"/>
  </si>
  <si>
    <t>コスモ</t>
    <phoneticPr fontId="1"/>
  </si>
  <si>
    <t>MIP</t>
    <phoneticPr fontId="1"/>
  </si>
  <si>
    <t>桜丘</t>
    <rPh sb="0" eb="2">
      <t>サクラオカ</t>
    </rPh>
    <phoneticPr fontId="1"/>
  </si>
  <si>
    <t>INAC</t>
    <phoneticPr fontId="1"/>
  </si>
  <si>
    <t>桜</t>
    <rPh sb="0" eb="1">
      <t>サクラ</t>
    </rPh>
    <phoneticPr fontId="1"/>
  </si>
  <si>
    <t>玉川</t>
    <rPh sb="0" eb="2">
      <t>タマガワ</t>
    </rPh>
    <phoneticPr fontId="1"/>
  </si>
  <si>
    <t>松原</t>
    <rPh sb="0" eb="2">
      <t>マツバラ</t>
    </rPh>
    <phoneticPr fontId="1"/>
  </si>
  <si>
    <t>赤堤</t>
    <rPh sb="0" eb="2">
      <t>アカツツミ</t>
    </rPh>
    <phoneticPr fontId="1"/>
  </si>
  <si>
    <t>尾山台</t>
    <rPh sb="0" eb="3">
      <t>オヤマダイ</t>
    </rPh>
    <phoneticPr fontId="1"/>
  </si>
  <si>
    <t>キタミ</t>
    <phoneticPr fontId="1"/>
  </si>
  <si>
    <t>船橋</t>
    <rPh sb="0" eb="2">
      <t>フナバシ</t>
    </rPh>
    <phoneticPr fontId="1"/>
  </si>
  <si>
    <t>瀬田</t>
    <rPh sb="0" eb="2">
      <t>セタ</t>
    </rPh>
    <phoneticPr fontId="1"/>
  </si>
  <si>
    <t>用賀小</t>
    <rPh sb="0" eb="2">
      <t>ヨウガ</t>
    </rPh>
    <rPh sb="2" eb="3">
      <t>ショウ</t>
    </rPh>
    <phoneticPr fontId="1"/>
  </si>
  <si>
    <t>武蔵丘小</t>
    <rPh sb="0" eb="2">
      <t>ムサシ</t>
    </rPh>
    <rPh sb="2" eb="3">
      <t>オカ</t>
    </rPh>
    <rPh sb="3" eb="4">
      <t>ショウ</t>
    </rPh>
    <phoneticPr fontId="1"/>
  </si>
  <si>
    <t>砧公園</t>
    <rPh sb="0" eb="1">
      <t>キヌタ</t>
    </rPh>
    <rPh sb="1" eb="3">
      <t>コウエン</t>
    </rPh>
    <phoneticPr fontId="1"/>
  </si>
  <si>
    <t>砧公園G</t>
    <rPh sb="0" eb="1">
      <t>キヌタ</t>
    </rPh>
    <rPh sb="1" eb="3">
      <t>コウエン</t>
    </rPh>
    <phoneticPr fontId="1"/>
  </si>
  <si>
    <t>三井のリハウス　東京都U-12サッカー</t>
    <phoneticPr fontId="1"/>
  </si>
  <si>
    <t>%</t>
    <phoneticPr fontId="2"/>
  </si>
  <si>
    <t>%</t>
    <phoneticPr fontId="2"/>
  </si>
  <si>
    <t>後期</t>
    <rPh sb="0" eb="2">
      <t>コウキ</t>
    </rPh>
    <phoneticPr fontId="1"/>
  </si>
  <si>
    <t>1部リーグ</t>
    <rPh sb="1" eb="2">
      <t>ブ</t>
    </rPh>
    <phoneticPr fontId="1"/>
  </si>
  <si>
    <t>５</t>
    <phoneticPr fontId="1"/>
  </si>
  <si>
    <t>2部リーグ</t>
    <rPh sb="1" eb="2">
      <t>ブ</t>
    </rPh>
    <phoneticPr fontId="1"/>
  </si>
  <si>
    <t>２部リーグ</t>
    <rPh sb="1" eb="2">
      <t>ブ</t>
    </rPh>
    <phoneticPr fontId="1"/>
  </si>
  <si>
    <t>3部リーグ</t>
    <rPh sb="1" eb="2">
      <t>ブ</t>
    </rPh>
    <phoneticPr fontId="1"/>
  </si>
  <si>
    <t>３部リーグ</t>
    <rPh sb="1" eb="2">
      <t>ブ</t>
    </rPh>
    <phoneticPr fontId="1"/>
  </si>
  <si>
    <t>４部リーグ</t>
    <rPh sb="1" eb="2">
      <t>ブ</t>
    </rPh>
    <phoneticPr fontId="1"/>
  </si>
  <si>
    <t>%</t>
    <phoneticPr fontId="2"/>
  </si>
  <si>
    <t>%</t>
    <phoneticPr fontId="2"/>
  </si>
  <si>
    <t>%</t>
    <phoneticPr fontId="2"/>
  </si>
  <si>
    <t>%</t>
    <phoneticPr fontId="2"/>
  </si>
  <si>
    <t>総合G</t>
    <rPh sb="0" eb="2">
      <t>ソウゴウ</t>
    </rPh>
    <phoneticPr fontId="1"/>
  </si>
  <si>
    <t>緑地G</t>
    <phoneticPr fontId="1"/>
  </si>
  <si>
    <t>緑地G</t>
    <phoneticPr fontId="1"/>
  </si>
  <si>
    <t>緑地G</t>
    <phoneticPr fontId="1"/>
  </si>
  <si>
    <t>緑地GＧ</t>
    <phoneticPr fontId="1"/>
  </si>
  <si>
    <t>太子堂</t>
    <rPh sb="0" eb="3">
      <t>タイシドウ</t>
    </rPh>
    <phoneticPr fontId="1"/>
  </si>
  <si>
    <t>烏山北</t>
    <rPh sb="0" eb="2">
      <t>カラスヤマ</t>
    </rPh>
    <rPh sb="2" eb="3">
      <t>キタ</t>
    </rPh>
    <phoneticPr fontId="1"/>
  </si>
  <si>
    <t>バディ</t>
    <phoneticPr fontId="1"/>
  </si>
  <si>
    <t>松丘</t>
    <rPh sb="0" eb="1">
      <t>マツ</t>
    </rPh>
    <rPh sb="1" eb="2">
      <t>オカ</t>
    </rPh>
    <phoneticPr fontId="1"/>
  </si>
  <si>
    <t>二子玉川</t>
    <rPh sb="0" eb="4">
      <t>フタコタマガワ</t>
    </rPh>
    <phoneticPr fontId="1"/>
  </si>
  <si>
    <t>深沢</t>
    <rPh sb="0" eb="2">
      <t>フカサワ</t>
    </rPh>
    <phoneticPr fontId="1"/>
  </si>
  <si>
    <t>Anthony</t>
    <phoneticPr fontId="1"/>
  </si>
  <si>
    <t>武蔵丘</t>
    <rPh sb="0" eb="2">
      <t>ムサシ</t>
    </rPh>
    <rPh sb="2" eb="3">
      <t>オカ</t>
    </rPh>
    <phoneticPr fontId="1"/>
  </si>
  <si>
    <t>桜町</t>
    <rPh sb="0" eb="2">
      <t>サクラマチ</t>
    </rPh>
    <phoneticPr fontId="1"/>
  </si>
  <si>
    <t>等々力</t>
    <rPh sb="0" eb="3">
      <t>トドロキ</t>
    </rPh>
    <phoneticPr fontId="1"/>
  </si>
  <si>
    <t>松沢</t>
    <rPh sb="0" eb="2">
      <t>マツザワ</t>
    </rPh>
    <phoneticPr fontId="1"/>
  </si>
  <si>
    <t>城山</t>
    <rPh sb="0" eb="2">
      <t>シロヤマ</t>
    </rPh>
    <phoneticPr fontId="1"/>
  </si>
  <si>
    <t>笹原</t>
    <rPh sb="0" eb="2">
      <t>ササハラ</t>
    </rPh>
    <phoneticPr fontId="1"/>
  </si>
  <si>
    <t>千歳台</t>
    <rPh sb="0" eb="3">
      <t>チトセダイ</t>
    </rPh>
    <phoneticPr fontId="1"/>
  </si>
  <si>
    <t>竹の子</t>
    <rPh sb="0" eb="1">
      <t>タケ</t>
    </rPh>
    <rPh sb="2" eb="3">
      <t>コ</t>
    </rPh>
    <phoneticPr fontId="1"/>
  </si>
  <si>
    <t>テキサス</t>
    <phoneticPr fontId="1"/>
  </si>
  <si>
    <t>キタミ</t>
    <phoneticPr fontId="1"/>
  </si>
  <si>
    <t>チャンプ</t>
    <phoneticPr fontId="1"/>
  </si>
  <si>
    <t>若林</t>
    <rPh sb="0" eb="2">
      <t>ワカバヤシ</t>
    </rPh>
    <phoneticPr fontId="1"/>
  </si>
  <si>
    <t>瀬田</t>
    <rPh sb="0" eb="2">
      <t>セタ</t>
    </rPh>
    <phoneticPr fontId="1"/>
  </si>
  <si>
    <t>明正</t>
    <rPh sb="0" eb="2">
      <t>メイセイ</t>
    </rPh>
    <phoneticPr fontId="1"/>
  </si>
  <si>
    <t>用賀</t>
    <rPh sb="0" eb="2">
      <t>ヨウガ</t>
    </rPh>
    <phoneticPr fontId="1"/>
  </si>
  <si>
    <t>桜丘</t>
    <rPh sb="0" eb="2">
      <t>サクラオカ</t>
    </rPh>
    <phoneticPr fontId="1"/>
  </si>
  <si>
    <t>塚戸</t>
    <rPh sb="0" eb="1">
      <t>ツカ</t>
    </rPh>
    <rPh sb="1" eb="2">
      <t>ト</t>
    </rPh>
    <phoneticPr fontId="1"/>
  </si>
  <si>
    <t>八幡山</t>
    <rPh sb="0" eb="3">
      <t>ハチマンヤマ</t>
    </rPh>
    <phoneticPr fontId="1"/>
  </si>
  <si>
    <t>桜</t>
    <rPh sb="0" eb="1">
      <t>サクラ</t>
    </rPh>
    <phoneticPr fontId="1"/>
  </si>
  <si>
    <t>砧</t>
    <rPh sb="0" eb="1">
      <t>キヌタ</t>
    </rPh>
    <phoneticPr fontId="1"/>
  </si>
  <si>
    <t>京西</t>
    <rPh sb="0" eb="2">
      <t>キョウサイ</t>
    </rPh>
    <phoneticPr fontId="1"/>
  </si>
  <si>
    <t>玉川</t>
    <rPh sb="0" eb="2">
      <t>タマガワ</t>
    </rPh>
    <phoneticPr fontId="1"/>
  </si>
  <si>
    <t>補助G</t>
    <rPh sb="0" eb="2">
      <t>ホジョ</t>
    </rPh>
    <phoneticPr fontId="1"/>
  </si>
  <si>
    <t>緑地G</t>
    <rPh sb="0" eb="2">
      <t>リョクチ</t>
    </rPh>
    <phoneticPr fontId="1"/>
  </si>
  <si>
    <t>緑地G</t>
    <rPh sb="0" eb="2">
      <t>リョクチ</t>
    </rPh>
    <phoneticPr fontId="1"/>
  </si>
  <si>
    <t>尾山台</t>
    <rPh sb="0" eb="3">
      <t>オヤマダイ</t>
    </rPh>
    <phoneticPr fontId="1"/>
  </si>
  <si>
    <t>船橋</t>
    <rPh sb="0" eb="2">
      <t>フナバシ</t>
    </rPh>
    <phoneticPr fontId="1"/>
  </si>
  <si>
    <t>赤堤</t>
    <rPh sb="0" eb="2">
      <t>アカツツミ</t>
    </rPh>
    <phoneticPr fontId="1"/>
  </si>
  <si>
    <t>ＩＮＡＣ</t>
    <phoneticPr fontId="1"/>
  </si>
  <si>
    <t>やはた</t>
    <phoneticPr fontId="1"/>
  </si>
  <si>
    <t>緑地G</t>
    <phoneticPr fontId="1"/>
  </si>
  <si>
    <t>コスモ</t>
    <phoneticPr fontId="1"/>
  </si>
  <si>
    <t>ＳＷＦＣ</t>
    <phoneticPr fontId="1"/>
  </si>
  <si>
    <t>砧南</t>
    <rPh sb="0" eb="1">
      <t>キヌタ</t>
    </rPh>
    <rPh sb="1" eb="2">
      <t>ミナミ</t>
    </rPh>
    <phoneticPr fontId="1"/>
  </si>
  <si>
    <t>烏山</t>
    <rPh sb="0" eb="2">
      <t>カラスヤマ</t>
    </rPh>
    <phoneticPr fontId="1"/>
  </si>
  <si>
    <t>松原</t>
    <rPh sb="0" eb="2">
      <t>マツバラ</t>
    </rPh>
    <phoneticPr fontId="1"/>
  </si>
  <si>
    <t>千歳台小</t>
    <rPh sb="0" eb="4">
      <t>チトセダイショウ</t>
    </rPh>
    <phoneticPr fontId="1"/>
  </si>
  <si>
    <t>緑地Ｇ</t>
    <rPh sb="0" eb="2">
      <t>リョクチ</t>
    </rPh>
    <phoneticPr fontId="1"/>
  </si>
  <si>
    <t>緑地G</t>
    <rPh sb="0" eb="2">
      <t>リョクチ</t>
    </rPh>
    <phoneticPr fontId="1"/>
  </si>
  <si>
    <t>緑地G</t>
    <rPh sb="0" eb="2">
      <t>リョクチ</t>
    </rPh>
    <phoneticPr fontId="1"/>
  </si>
  <si>
    <t>緑地G</t>
    <rPh sb="0" eb="2">
      <t>リョクチ</t>
    </rPh>
    <phoneticPr fontId="1"/>
  </si>
  <si>
    <t>総合G</t>
    <rPh sb="0" eb="2">
      <t>ソウゴウ</t>
    </rPh>
    <phoneticPr fontId="1"/>
  </si>
  <si>
    <t>緑地G</t>
    <rPh sb="0" eb="2">
      <t>リョクチ</t>
    </rPh>
    <phoneticPr fontId="1"/>
  </si>
  <si>
    <t>総合G</t>
    <rPh sb="0" eb="2">
      <t>ソウゴウ</t>
    </rPh>
    <phoneticPr fontId="1"/>
  </si>
  <si>
    <t>エスぺ</t>
    <phoneticPr fontId="1"/>
  </si>
  <si>
    <t>GIUSTI</t>
    <phoneticPr fontId="1"/>
  </si>
  <si>
    <t>緑地G</t>
    <rPh sb="0" eb="2">
      <t>リョクチ</t>
    </rPh>
    <phoneticPr fontId="1"/>
  </si>
  <si>
    <t>祖師谷</t>
    <rPh sb="0" eb="3">
      <t>ソシガヤ</t>
    </rPh>
    <phoneticPr fontId="1"/>
  </si>
  <si>
    <t>山野</t>
    <rPh sb="0" eb="2">
      <t>ヤマノ</t>
    </rPh>
    <phoneticPr fontId="1"/>
  </si>
  <si>
    <t>緑地G</t>
    <rPh sb="0" eb="2">
      <t>リョクチ</t>
    </rPh>
    <phoneticPr fontId="1"/>
  </si>
  <si>
    <t>総合G</t>
    <rPh sb="0" eb="2">
      <t>ソウゴウ</t>
    </rPh>
    <phoneticPr fontId="1"/>
  </si>
  <si>
    <t>総合G</t>
    <phoneticPr fontId="1"/>
  </si>
  <si>
    <t>緑地Ｇ</t>
    <rPh sb="0" eb="2">
      <t>リョクチ</t>
    </rPh>
    <phoneticPr fontId="1"/>
  </si>
  <si>
    <t>緑地Ｇ</t>
    <rPh sb="0" eb="2">
      <t>リョクチ</t>
    </rPh>
    <phoneticPr fontId="1"/>
  </si>
  <si>
    <t>千歳台小</t>
    <rPh sb="0" eb="3">
      <t>チトセダイ</t>
    </rPh>
    <rPh sb="3" eb="4">
      <t>ショウ</t>
    </rPh>
    <phoneticPr fontId="1"/>
  </si>
  <si>
    <t>南豊ヶ丘</t>
    <rPh sb="0" eb="1">
      <t>ミナミ</t>
    </rPh>
    <rPh sb="1" eb="4">
      <t>トヨガオカ</t>
    </rPh>
    <phoneticPr fontId="1"/>
  </si>
  <si>
    <t>緑地G</t>
    <rPh sb="0" eb="2">
      <t>リョクチ</t>
    </rPh>
    <phoneticPr fontId="1"/>
  </si>
  <si>
    <t>緑地Ｇ</t>
    <phoneticPr fontId="1"/>
  </si>
  <si>
    <t>緑地G</t>
    <rPh sb="0" eb="2">
      <t>リョクチ</t>
    </rPh>
    <phoneticPr fontId="1"/>
  </si>
  <si>
    <t>緑地Ｇ</t>
    <phoneticPr fontId="1"/>
  </si>
  <si>
    <t>緑地G</t>
    <rPh sb="0" eb="2">
      <t>リョクチ</t>
    </rPh>
    <phoneticPr fontId="1"/>
  </si>
  <si>
    <t>緑地GG</t>
    <phoneticPr fontId="1"/>
  </si>
  <si>
    <t>緑地G</t>
    <phoneticPr fontId="1"/>
  </si>
  <si>
    <t>緑地G</t>
    <phoneticPr fontId="1"/>
  </si>
  <si>
    <t>緑地G</t>
    <rPh sb="0" eb="2">
      <t>リョクチ</t>
    </rPh>
    <phoneticPr fontId="1"/>
  </si>
  <si>
    <t>緑地Ｇ</t>
    <rPh sb="0" eb="2">
      <t>リョクチ</t>
    </rPh>
    <phoneticPr fontId="1"/>
  </si>
  <si>
    <t>緑地Ｇ</t>
    <rPh sb="0" eb="2">
      <t>リョクチ</t>
    </rPh>
    <phoneticPr fontId="1"/>
  </si>
  <si>
    <t>緑地Ｇ</t>
    <phoneticPr fontId="1"/>
  </si>
  <si>
    <t>緑地Ｇ</t>
    <phoneticPr fontId="1"/>
  </si>
  <si>
    <t>緑地Ｇ</t>
    <rPh sb="0" eb="2">
      <t>リョクチ</t>
    </rPh>
    <phoneticPr fontId="1"/>
  </si>
  <si>
    <t>緑地G</t>
    <phoneticPr fontId="1"/>
  </si>
  <si>
    <t>緑地Ｇ</t>
    <phoneticPr fontId="1"/>
  </si>
  <si>
    <t>緑地G</t>
    <phoneticPr fontId="1"/>
  </si>
  <si>
    <t>緑地G</t>
    <rPh sb="0" eb="2">
      <t>リョクチ</t>
    </rPh>
    <phoneticPr fontId="1"/>
  </si>
  <si>
    <t>緑地G</t>
    <rPh sb="0" eb="2">
      <t>リョクチ</t>
    </rPh>
    <phoneticPr fontId="1"/>
  </si>
  <si>
    <t>緑地G</t>
    <phoneticPr fontId="1"/>
  </si>
  <si>
    <t>緑地G</t>
    <phoneticPr fontId="1"/>
  </si>
  <si>
    <t>赤堤小</t>
    <rPh sb="0" eb="2">
      <t>アカツツミ</t>
    </rPh>
    <rPh sb="2" eb="3">
      <t>ショウ</t>
    </rPh>
    <phoneticPr fontId="1"/>
  </si>
  <si>
    <t>M I 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</si>
</sst>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m&quot;月&quot;d&quot;日&quot;;@"/>
    <numFmt numFmtId="178" formatCode="h:mm;@"/>
    <numFmt numFmtId="179" formatCode="m/d;@"/>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14"/>
      <name val="ＭＳ Ｐ明朝"/>
      <family val="1"/>
      <charset val="128"/>
    </font>
    <font>
      <sz val="11"/>
      <color theme="0"/>
      <name val="ＭＳ Ｐ明朝"/>
      <family val="1"/>
      <charset val="128"/>
    </font>
    <font>
      <sz val="10"/>
      <name val="ＭＳ Ｐ明朝"/>
      <family val="1"/>
      <charset val="128"/>
    </font>
    <font>
      <sz val="8"/>
      <name val="ＭＳ Ｐ明朝"/>
      <family val="1"/>
      <charset val="128"/>
    </font>
    <font>
      <sz val="11"/>
      <color indexed="9"/>
      <name val="ＭＳ Ｐ明朝"/>
      <family val="1"/>
      <charset val="128"/>
    </font>
    <font>
      <b/>
      <sz val="20"/>
      <name val="ＭＳ Ｐ明朝"/>
      <family val="1"/>
      <charset val="128"/>
    </font>
    <font>
      <sz val="22"/>
      <name val="ＭＳ Ｐ明朝"/>
      <family val="1"/>
      <charset val="128"/>
    </font>
    <font>
      <b/>
      <sz val="14"/>
      <name val="ＭＳ Ｐ明朝"/>
      <family val="1"/>
      <charset val="128"/>
    </font>
    <font>
      <b/>
      <sz val="14"/>
      <color indexed="9"/>
      <name val="ＭＳ Ｐ明朝"/>
      <family val="1"/>
      <charset val="128"/>
    </font>
  </fonts>
  <fills count="12">
    <fill>
      <patternFill patternType="none"/>
    </fill>
    <fill>
      <patternFill patternType="gray125"/>
    </fill>
    <fill>
      <patternFill patternType="solid">
        <fgColor rgb="FF99FF99"/>
        <bgColor indexed="64"/>
      </patternFill>
    </fill>
    <fill>
      <patternFill patternType="solid">
        <fgColor rgb="FFFFFF00"/>
        <bgColor indexed="64"/>
      </patternFill>
    </fill>
    <fill>
      <patternFill patternType="solid">
        <fgColor rgb="FF66FFFF"/>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hair">
        <color indexed="64"/>
      </left>
      <right style="thin">
        <color indexed="64"/>
      </right>
      <top/>
      <bottom/>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left style="hair">
        <color indexed="64"/>
      </left>
      <right style="thin">
        <color indexed="64"/>
      </right>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1">
    <xf numFmtId="0" fontId="0" fillId="0" borderId="0">
      <alignment vertical="center"/>
    </xf>
  </cellStyleXfs>
  <cellXfs count="17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176" fontId="7" fillId="0" borderId="0" xfId="0" applyNumberFormat="1" applyFont="1" applyAlignment="1"/>
    <xf numFmtId="0" fontId="5" fillId="0" borderId="0" xfId="0" applyFont="1" applyAlignment="1">
      <alignment vertical="center"/>
    </xf>
    <xf numFmtId="0" fontId="4" fillId="0" borderId="0" xfId="0" applyFont="1" applyAlignment="1">
      <alignment vertical="center"/>
    </xf>
    <xf numFmtId="0" fontId="8"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9" fillId="0" borderId="1" xfId="0" applyFont="1" applyBorder="1" applyAlignment="1">
      <alignment horizontal="center" vertical="center" shrinkToFit="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7" xfId="0" applyFont="1" applyFill="1" applyBorder="1" applyAlignment="1">
      <alignment horizontal="center" vertical="center"/>
    </xf>
    <xf numFmtId="0" fontId="11" fillId="0" borderId="0" xfId="0" applyFont="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3" fillId="0" borderId="0" xfId="0" applyFont="1" applyAlignment="1">
      <alignment horizontal="center" vertical="center"/>
    </xf>
    <xf numFmtId="0" fontId="5" fillId="0" borderId="0" xfId="0" applyFont="1" applyFill="1" applyAlignment="1">
      <alignment vertical="center"/>
    </xf>
    <xf numFmtId="0" fontId="3" fillId="0" borderId="0" xfId="0" applyFont="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vertical="center"/>
    </xf>
    <xf numFmtId="0" fontId="7" fillId="2" borderId="13" xfId="0" applyFont="1" applyFill="1" applyBorder="1" applyAlignment="1">
      <alignment horizontal="center" vertical="center"/>
    </xf>
    <xf numFmtId="0" fontId="7" fillId="2" borderId="14" xfId="0" applyFont="1" applyFill="1" applyBorder="1" applyAlignment="1">
      <alignment vertical="center"/>
    </xf>
    <xf numFmtId="0" fontId="7" fillId="4" borderId="13" xfId="0" applyFont="1" applyFill="1" applyBorder="1" applyAlignment="1">
      <alignment horizontal="center" vertical="center"/>
    </xf>
    <xf numFmtId="0" fontId="7" fillId="4" borderId="14" xfId="0" applyFont="1" applyFill="1" applyBorder="1" applyAlignment="1">
      <alignment vertical="center"/>
    </xf>
    <xf numFmtId="0" fontId="7" fillId="2"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4" xfId="0" applyFont="1" applyFill="1" applyBorder="1" applyAlignment="1">
      <alignment vertical="center"/>
    </xf>
    <xf numFmtId="0" fontId="7" fillId="5" borderId="0"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1" xfId="0" applyFont="1" applyFill="1" applyBorder="1" applyAlignment="1">
      <alignment horizontal="center" vertical="center" shrinkToFit="1"/>
    </xf>
    <xf numFmtId="0" fontId="6" fillId="6" borderId="12" xfId="0" applyFont="1" applyFill="1" applyBorder="1" applyAlignment="1">
      <alignment horizontal="center" vertical="center" shrinkToFit="1"/>
    </xf>
    <xf numFmtId="0" fontId="3" fillId="0" borderId="0" xfId="0" applyFont="1" applyAlignment="1">
      <alignment horizontal="center" vertical="center"/>
    </xf>
    <xf numFmtId="0" fontId="7" fillId="0"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4" borderId="14" xfId="0" applyFont="1" applyFill="1" applyBorder="1" applyAlignment="1">
      <alignment horizontal="center" vertical="center"/>
    </xf>
    <xf numFmtId="0" fontId="7" fillId="3" borderId="14" xfId="0" applyFont="1" applyFill="1" applyBorder="1" applyAlignment="1">
      <alignment horizontal="center" vertical="center"/>
    </xf>
    <xf numFmtId="0" fontId="7" fillId="5" borderId="14" xfId="0" applyFont="1" applyFill="1" applyBorder="1" applyAlignment="1">
      <alignment horizontal="center" vertical="center"/>
    </xf>
    <xf numFmtId="0" fontId="14" fillId="0" borderId="0" xfId="0" applyFont="1" applyAlignment="1">
      <alignment vertical="center"/>
    </xf>
    <xf numFmtId="0" fontId="14" fillId="0" borderId="0" xfId="0" applyFont="1">
      <alignment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Alignment="1">
      <alignment horizontal="left" vertical="center"/>
    </xf>
    <xf numFmtId="176" fontId="7" fillId="0" borderId="0" xfId="0" applyNumberFormat="1" applyFont="1" applyAlignment="1">
      <alignment horizontal="right"/>
    </xf>
    <xf numFmtId="0" fontId="9" fillId="0" borderId="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6" borderId="5" xfId="0" applyFont="1" applyFill="1" applyBorder="1" applyAlignment="1">
      <alignment horizontal="center" vertical="center" shrinkToFit="1"/>
    </xf>
    <xf numFmtId="0" fontId="9" fillId="6" borderId="9" xfId="0" applyFont="1" applyFill="1" applyBorder="1" applyAlignment="1">
      <alignment horizontal="center" vertical="center" shrinkToFit="1"/>
    </xf>
    <xf numFmtId="0" fontId="9" fillId="6" borderId="10" xfId="0" applyFont="1" applyFill="1" applyBorder="1" applyAlignment="1">
      <alignment horizontal="center" vertical="center" shrinkToFit="1"/>
    </xf>
    <xf numFmtId="0" fontId="5" fillId="0" borderId="0" xfId="0" applyFont="1" applyFill="1" applyAlignment="1">
      <alignment horizontal="right" vertical="center"/>
    </xf>
    <xf numFmtId="0" fontId="5" fillId="0" borderId="0" xfId="0" applyFont="1" applyAlignment="1">
      <alignment horizontal="center" vertical="center"/>
    </xf>
    <xf numFmtId="49"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2" borderId="0" xfId="0" applyFont="1" applyFill="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177" fontId="9" fillId="6" borderId="5" xfId="0" applyNumberFormat="1" applyFont="1" applyFill="1" applyBorder="1" applyAlignment="1">
      <alignment horizontal="center" vertical="center" shrinkToFit="1"/>
    </xf>
    <xf numFmtId="177" fontId="9" fillId="6" borderId="9" xfId="0" applyNumberFormat="1" applyFont="1" applyFill="1" applyBorder="1" applyAlignment="1">
      <alignment horizontal="center" vertical="center" shrinkToFit="1"/>
    </xf>
    <xf numFmtId="177" fontId="9" fillId="6" borderId="10" xfId="0" applyNumberFormat="1" applyFont="1" applyFill="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49" fontId="9" fillId="6" borderId="6" xfId="0" applyNumberFormat="1" applyFont="1" applyFill="1" applyBorder="1" applyAlignment="1">
      <alignment horizontal="center" vertical="center" shrinkToFit="1"/>
    </xf>
    <xf numFmtId="49" fontId="9" fillId="6" borderId="0" xfId="0" applyNumberFormat="1" applyFont="1" applyFill="1" applyBorder="1" applyAlignment="1">
      <alignment horizontal="center" vertical="center" shrinkToFit="1"/>
    </xf>
    <xf numFmtId="49" fontId="9" fillId="6" borderId="8" xfId="0" applyNumberFormat="1" applyFont="1" applyFill="1" applyBorder="1" applyAlignment="1">
      <alignment horizontal="center" vertical="center" shrinkToFit="1"/>
    </xf>
    <xf numFmtId="0" fontId="12" fillId="9" borderId="2" xfId="0" applyFont="1" applyFill="1" applyBorder="1" applyAlignment="1">
      <alignment horizontal="center" vertical="center" shrinkToFit="1"/>
    </xf>
    <xf numFmtId="0" fontId="12" fillId="9" borderId="3" xfId="0" applyFont="1" applyFill="1" applyBorder="1" applyAlignment="1">
      <alignment horizontal="center" vertical="center" shrinkToFit="1"/>
    </xf>
    <xf numFmtId="0" fontId="12" fillId="9" borderId="4" xfId="0" applyFont="1" applyFill="1" applyBorder="1" applyAlignment="1">
      <alignment horizontal="center" vertical="center" shrinkToFit="1"/>
    </xf>
    <xf numFmtId="0" fontId="3" fillId="0" borderId="0" xfId="0" applyFont="1" applyAlignment="1">
      <alignment horizontal="center" vertical="center"/>
    </xf>
    <xf numFmtId="178" fontId="9" fillId="6" borderId="6" xfId="0" applyNumberFormat="1" applyFont="1" applyFill="1" applyBorder="1" applyAlignment="1">
      <alignment horizontal="center" vertical="center" shrinkToFit="1"/>
    </xf>
    <xf numFmtId="178" fontId="9" fillId="6" borderId="0" xfId="0" applyNumberFormat="1" applyFont="1" applyFill="1" applyBorder="1" applyAlignment="1">
      <alignment horizontal="center" vertical="center" shrinkToFit="1"/>
    </xf>
    <xf numFmtId="178" fontId="9" fillId="6" borderId="8" xfId="0" applyNumberFormat="1" applyFont="1" applyFill="1" applyBorder="1" applyAlignment="1">
      <alignment horizontal="center" vertical="center" shrinkToFit="1"/>
    </xf>
    <xf numFmtId="177" fontId="9" fillId="0" borderId="5" xfId="0" applyNumberFormat="1" applyFont="1" applyFill="1" applyBorder="1" applyAlignment="1">
      <alignment horizontal="center" vertical="center" shrinkToFit="1"/>
    </xf>
    <xf numFmtId="177" fontId="9" fillId="0" borderId="9" xfId="0" applyNumberFormat="1" applyFont="1" applyFill="1" applyBorder="1" applyAlignment="1">
      <alignment horizontal="center" vertical="center" shrinkToFit="1"/>
    </xf>
    <xf numFmtId="177" fontId="9" fillId="0" borderId="10" xfId="0" applyNumberFormat="1" applyFont="1" applyFill="1" applyBorder="1" applyAlignment="1">
      <alignment horizontal="center" vertical="center" shrinkToFit="1"/>
    </xf>
    <xf numFmtId="178" fontId="9" fillId="0" borderId="6" xfId="0" applyNumberFormat="1" applyFont="1" applyFill="1" applyBorder="1" applyAlignment="1">
      <alignment horizontal="center" vertical="center" shrinkToFit="1"/>
    </xf>
    <xf numFmtId="178" fontId="9" fillId="0" borderId="0" xfId="0" applyNumberFormat="1" applyFont="1" applyFill="1" applyBorder="1" applyAlignment="1">
      <alignment horizontal="center" vertical="center" shrinkToFit="1"/>
    </xf>
    <xf numFmtId="178" fontId="9" fillId="0" borderId="8" xfId="0" applyNumberFormat="1" applyFont="1" applyFill="1" applyBorder="1" applyAlignment="1">
      <alignment horizontal="center" vertical="center" shrinkToFit="1"/>
    </xf>
    <xf numFmtId="0" fontId="9" fillId="6" borderId="16" xfId="0" applyFont="1" applyFill="1" applyBorder="1" applyAlignment="1">
      <alignment horizontal="center" vertical="center" shrinkToFit="1"/>
    </xf>
    <xf numFmtId="0" fontId="9" fillId="6" borderId="17" xfId="0" applyFont="1" applyFill="1" applyBorder="1" applyAlignment="1">
      <alignment horizontal="center" vertical="center" shrinkToFit="1"/>
    </xf>
    <xf numFmtId="0" fontId="9" fillId="6" borderId="18" xfId="0" applyFont="1" applyFill="1" applyBorder="1" applyAlignment="1">
      <alignment horizontal="center" vertical="center" shrinkToFit="1"/>
    </xf>
    <xf numFmtId="0" fontId="9" fillId="6" borderId="20" xfId="0" applyFont="1" applyFill="1" applyBorder="1" applyAlignment="1">
      <alignment horizontal="center" vertical="center" shrinkToFit="1"/>
    </xf>
    <xf numFmtId="0" fontId="9" fillId="6" borderId="21" xfId="0" applyFont="1" applyFill="1" applyBorder="1" applyAlignment="1">
      <alignment horizontal="center" vertical="center" shrinkToFit="1"/>
    </xf>
    <xf numFmtId="0" fontId="9" fillId="6" borderId="22" xfId="0" applyFont="1" applyFill="1" applyBorder="1" applyAlignment="1">
      <alignment horizontal="center" vertical="center" shrinkToFit="1"/>
    </xf>
    <xf numFmtId="0" fontId="9" fillId="6" borderId="24" xfId="0" applyFont="1" applyFill="1" applyBorder="1" applyAlignment="1">
      <alignment horizontal="center" vertical="center" shrinkToFit="1"/>
    </xf>
    <xf numFmtId="0" fontId="9" fillId="6" borderId="25" xfId="0" applyFont="1" applyFill="1" applyBorder="1" applyAlignment="1">
      <alignment horizontal="center" vertical="center" shrinkToFit="1"/>
    </xf>
    <xf numFmtId="0" fontId="9" fillId="6" borderId="26" xfId="0" applyFont="1" applyFill="1" applyBorder="1" applyAlignment="1">
      <alignment horizontal="center" vertical="center" shrinkToFit="1"/>
    </xf>
    <xf numFmtId="49" fontId="9" fillId="0" borderId="6"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8" xfId="0" applyNumberFormat="1" applyFont="1" applyFill="1" applyBorder="1" applyAlignment="1">
      <alignment horizontal="center" vertical="center" shrinkToFit="1"/>
    </xf>
    <xf numFmtId="0" fontId="6" fillId="6" borderId="2" xfId="0" applyFont="1" applyFill="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179" fontId="9" fillId="6" borderId="6" xfId="0" applyNumberFormat="1" applyFont="1" applyFill="1" applyBorder="1" applyAlignment="1">
      <alignment horizontal="center" vertical="center" shrinkToFit="1"/>
    </xf>
    <xf numFmtId="179" fontId="9" fillId="6" borderId="0" xfId="0" applyNumberFormat="1" applyFont="1" applyFill="1" applyBorder="1" applyAlignment="1">
      <alignment horizontal="center" vertical="center" shrinkToFit="1"/>
    </xf>
    <xf numFmtId="179" fontId="9" fillId="6" borderId="8" xfId="0" applyNumberFormat="1" applyFont="1" applyFill="1" applyBorder="1" applyAlignment="1">
      <alignment horizontal="center" vertical="center" shrinkToFit="1"/>
    </xf>
    <xf numFmtId="49" fontId="3" fillId="0" borderId="6"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178" fontId="3" fillId="0" borderId="6"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8" xfId="0" applyNumberFormat="1"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5" fillId="4" borderId="0" xfId="0" applyFont="1" applyFill="1" applyAlignment="1">
      <alignment horizontal="center" vertical="center"/>
    </xf>
    <xf numFmtId="0" fontId="13" fillId="10" borderId="15" xfId="0" applyFont="1" applyFill="1" applyBorder="1" applyAlignment="1">
      <alignment horizontal="center" vertical="center" shrinkToFit="1"/>
    </xf>
    <xf numFmtId="0" fontId="13" fillId="10" borderId="19" xfId="0" applyFont="1" applyFill="1" applyBorder="1" applyAlignment="1">
      <alignment horizontal="center" vertical="center" shrinkToFit="1"/>
    </xf>
    <xf numFmtId="0" fontId="13" fillId="10" borderId="23" xfId="0" applyFont="1" applyFill="1" applyBorder="1" applyAlignment="1">
      <alignment horizontal="center" vertical="center" shrinkToFit="1"/>
    </xf>
    <xf numFmtId="0" fontId="12" fillId="10" borderId="2" xfId="0" applyFont="1" applyFill="1" applyBorder="1" applyAlignment="1">
      <alignment horizontal="center" vertical="center" shrinkToFit="1"/>
    </xf>
    <xf numFmtId="0" fontId="12" fillId="10" borderId="3" xfId="0" applyFont="1" applyFill="1" applyBorder="1" applyAlignment="1">
      <alignment horizontal="center" vertical="center" shrinkToFit="1"/>
    </xf>
    <xf numFmtId="0" fontId="12" fillId="10" borderId="4" xfId="0" applyFont="1" applyFill="1" applyBorder="1" applyAlignment="1">
      <alignment horizontal="center" vertical="center" shrinkToFit="1"/>
    </xf>
    <xf numFmtId="0" fontId="5" fillId="3" borderId="0" xfId="0" applyFont="1" applyFill="1" applyAlignment="1">
      <alignment horizontal="center" vertical="center"/>
    </xf>
    <xf numFmtId="0" fontId="13" fillId="7" borderId="15" xfId="0" applyFont="1" applyFill="1" applyBorder="1" applyAlignment="1">
      <alignment horizontal="center" vertical="center" shrinkToFit="1"/>
    </xf>
    <xf numFmtId="0" fontId="13" fillId="7" borderId="19" xfId="0" applyFont="1" applyFill="1" applyBorder="1" applyAlignment="1">
      <alignment horizontal="center" vertical="center" shrinkToFit="1"/>
    </xf>
    <xf numFmtId="0" fontId="13" fillId="7" borderId="23" xfId="0" applyFont="1" applyFill="1" applyBorder="1" applyAlignment="1">
      <alignment horizontal="center" vertical="center" shrinkToFit="1"/>
    </xf>
    <xf numFmtId="0" fontId="5" fillId="5" borderId="0" xfId="0" applyFont="1" applyFill="1" applyAlignment="1">
      <alignment horizontal="center" vertical="center"/>
    </xf>
    <xf numFmtId="0" fontId="12" fillId="8" borderId="2" xfId="0" applyFont="1" applyFill="1" applyBorder="1" applyAlignment="1">
      <alignment horizontal="center" vertical="center" shrinkToFit="1"/>
    </xf>
    <xf numFmtId="0" fontId="12" fillId="8" borderId="3" xfId="0" applyFont="1" applyFill="1" applyBorder="1" applyAlignment="1">
      <alignment horizontal="center" vertical="center" shrinkToFit="1"/>
    </xf>
    <xf numFmtId="0" fontId="12" fillId="8" borderId="4" xfId="0" applyFont="1" applyFill="1" applyBorder="1" applyAlignment="1">
      <alignment horizontal="center" vertical="center" shrinkToFit="1"/>
    </xf>
    <xf numFmtId="49" fontId="3" fillId="6" borderId="6" xfId="0" applyNumberFormat="1" applyFont="1" applyFill="1" applyBorder="1" applyAlignment="1">
      <alignment horizontal="center" vertical="center" shrinkToFit="1"/>
    </xf>
    <xf numFmtId="49" fontId="3" fillId="6" borderId="0" xfId="0" applyNumberFormat="1" applyFont="1" applyFill="1" applyBorder="1" applyAlignment="1">
      <alignment horizontal="center" vertical="center" shrinkToFit="1"/>
    </xf>
    <xf numFmtId="49" fontId="3" fillId="6" borderId="8" xfId="0" applyNumberFormat="1" applyFont="1" applyFill="1" applyBorder="1" applyAlignment="1">
      <alignment horizontal="center" vertical="center" shrinkToFit="1"/>
    </xf>
    <xf numFmtId="178" fontId="3" fillId="6" borderId="6" xfId="0" applyNumberFormat="1" applyFont="1" applyFill="1" applyBorder="1" applyAlignment="1">
      <alignment horizontal="center" vertical="center" shrinkToFit="1"/>
    </xf>
    <xf numFmtId="178" fontId="3" fillId="6" borderId="0" xfId="0" applyNumberFormat="1" applyFont="1" applyFill="1" applyBorder="1" applyAlignment="1">
      <alignment horizontal="center" vertical="center" shrinkToFit="1"/>
    </xf>
    <xf numFmtId="178" fontId="3" fillId="6" borderId="8" xfId="0" applyNumberFormat="1" applyFont="1" applyFill="1" applyBorder="1" applyAlignment="1">
      <alignment horizontal="center" vertical="center" shrinkToFit="1"/>
    </xf>
    <xf numFmtId="178" fontId="7" fillId="0" borderId="6" xfId="0" applyNumberFormat="1" applyFont="1" applyFill="1" applyBorder="1" applyAlignment="1">
      <alignment horizontal="center" vertical="center" shrinkToFit="1"/>
    </xf>
    <xf numFmtId="178" fontId="7" fillId="0" borderId="0" xfId="0" applyNumberFormat="1" applyFont="1" applyFill="1" applyBorder="1" applyAlignment="1">
      <alignment horizontal="center" vertical="center" shrinkToFit="1"/>
    </xf>
    <xf numFmtId="178" fontId="7" fillId="0" borderId="8"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shrinkToFit="1"/>
    </xf>
    <xf numFmtId="177" fontId="7" fillId="0" borderId="9" xfId="0" applyNumberFormat="1" applyFont="1" applyFill="1" applyBorder="1" applyAlignment="1">
      <alignment horizontal="center" vertical="center" shrinkToFit="1"/>
    </xf>
    <xf numFmtId="177" fontId="7" fillId="0" borderId="10" xfId="0" applyNumberFormat="1" applyFont="1" applyFill="1" applyBorder="1" applyAlignment="1">
      <alignment horizontal="center" vertical="center" shrinkToFit="1"/>
    </xf>
    <xf numFmtId="0" fontId="13" fillId="9" borderId="15" xfId="0" applyFont="1" applyFill="1" applyBorder="1" applyAlignment="1">
      <alignment horizontal="center" vertical="center" shrinkToFit="1"/>
    </xf>
    <xf numFmtId="0" fontId="13" fillId="9" borderId="19" xfId="0" applyFont="1" applyFill="1" applyBorder="1" applyAlignment="1">
      <alignment horizontal="center" vertical="center" shrinkToFit="1"/>
    </xf>
    <xf numFmtId="0" fontId="13" fillId="9" borderId="23" xfId="0" applyFont="1" applyFill="1" applyBorder="1" applyAlignment="1">
      <alignment horizontal="center" vertical="center" shrinkToFit="1"/>
    </xf>
    <xf numFmtId="177" fontId="7" fillId="6" borderId="5" xfId="0" applyNumberFormat="1" applyFont="1" applyFill="1" applyBorder="1" applyAlignment="1">
      <alignment horizontal="center" vertical="center" shrinkToFit="1"/>
    </xf>
    <xf numFmtId="177" fontId="7" fillId="6" borderId="9" xfId="0" applyNumberFormat="1" applyFont="1" applyFill="1" applyBorder="1" applyAlignment="1">
      <alignment horizontal="center" vertical="center" shrinkToFit="1"/>
    </xf>
    <xf numFmtId="177" fontId="7" fillId="6" borderId="10" xfId="0" applyNumberFormat="1" applyFont="1" applyFill="1" applyBorder="1" applyAlignment="1">
      <alignment horizontal="center" vertical="center" shrinkToFit="1"/>
    </xf>
    <xf numFmtId="178" fontId="7" fillId="6" borderId="6" xfId="0" applyNumberFormat="1" applyFont="1" applyFill="1" applyBorder="1" applyAlignment="1">
      <alignment horizontal="center" vertical="center" shrinkToFit="1"/>
    </xf>
    <xf numFmtId="178" fontId="7" fillId="6" borderId="0" xfId="0" applyNumberFormat="1" applyFont="1" applyFill="1" applyBorder="1" applyAlignment="1">
      <alignment horizontal="center" vertical="center" shrinkToFit="1"/>
    </xf>
    <xf numFmtId="178" fontId="7" fillId="6" borderId="8" xfId="0" applyNumberFormat="1"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13" fillId="7" borderId="15" xfId="0" applyFont="1" applyFill="1" applyBorder="1" applyAlignment="1">
      <alignment horizontal="left" vertical="center" shrinkToFit="1"/>
    </xf>
    <xf numFmtId="0" fontId="13" fillId="7" borderId="19" xfId="0" applyFont="1" applyFill="1" applyBorder="1" applyAlignment="1">
      <alignment horizontal="left" vertical="center" shrinkToFit="1"/>
    </xf>
    <xf numFmtId="0" fontId="13" fillId="7" borderId="23" xfId="0" applyFont="1" applyFill="1" applyBorder="1" applyAlignment="1">
      <alignment horizontal="left" vertical="center" shrinkToFit="1"/>
    </xf>
    <xf numFmtId="0" fontId="12" fillId="11" borderId="2" xfId="0" applyFont="1" applyFill="1" applyBorder="1" applyAlignment="1">
      <alignment horizontal="center" vertical="center" shrinkToFit="1"/>
    </xf>
    <xf numFmtId="0" fontId="12" fillId="11" borderId="3" xfId="0" applyFont="1" applyFill="1" applyBorder="1" applyAlignment="1">
      <alignment horizontal="center" vertical="center" shrinkToFit="1"/>
    </xf>
    <xf numFmtId="0" fontId="12" fillId="11" borderId="4" xfId="0" applyFont="1" applyFill="1" applyBorder="1" applyAlignment="1">
      <alignment horizontal="center" vertical="center" shrinkToFit="1"/>
    </xf>
    <xf numFmtId="0" fontId="13" fillId="8" borderId="15" xfId="0" applyFont="1" applyFill="1" applyBorder="1" applyAlignment="1">
      <alignment horizontal="center" vertical="center" shrinkToFit="1"/>
    </xf>
    <xf numFmtId="0" fontId="13" fillId="8" borderId="19" xfId="0" applyFont="1" applyFill="1" applyBorder="1" applyAlignment="1">
      <alignment horizontal="center" vertical="center" shrinkToFit="1"/>
    </xf>
    <xf numFmtId="0" fontId="13" fillId="8" borderId="23" xfId="0" applyFont="1" applyFill="1" applyBorder="1" applyAlignment="1">
      <alignment horizontal="center" vertical="center" shrinkToFit="1"/>
    </xf>
    <xf numFmtId="0" fontId="5" fillId="6" borderId="0" xfId="0" applyFont="1" applyFill="1" applyAlignment="1">
      <alignment vertical="center"/>
    </xf>
    <xf numFmtId="0" fontId="3" fillId="6" borderId="0" xfId="0" applyFont="1" applyFill="1">
      <alignment vertical="center"/>
    </xf>
    <xf numFmtId="0" fontId="9" fillId="6" borderId="1" xfId="0" applyFont="1" applyFill="1" applyBorder="1" applyAlignment="1">
      <alignment horizontal="center" vertical="center" shrinkToFit="1"/>
    </xf>
    <xf numFmtId="0" fontId="12" fillId="6" borderId="2" xfId="0" applyFont="1" applyFill="1" applyBorder="1" applyAlignment="1">
      <alignment horizontal="center" vertical="center" shrinkToFit="1"/>
    </xf>
    <xf numFmtId="0" fontId="12" fillId="6" borderId="3" xfId="0" applyFont="1" applyFill="1" applyBorder="1" applyAlignment="1">
      <alignment horizontal="center" vertical="center" shrinkToFit="1"/>
    </xf>
    <xf numFmtId="0" fontId="12" fillId="6" borderId="4" xfId="0" applyFont="1" applyFill="1" applyBorder="1" applyAlignment="1">
      <alignment horizontal="center" vertical="center" shrinkToFit="1"/>
    </xf>
  </cellXfs>
  <cellStyles count="1">
    <cellStyle name="標準" xfId="0" builtinId="0"/>
  </cellStyles>
  <dxfs count="8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99"/>
      <color rgb="FFCCFFCC"/>
      <color rgb="FFCCFFFF"/>
      <color rgb="FFFFFFCC"/>
      <color rgb="FFFFFF99"/>
      <color rgb="FF66FFFF"/>
      <color rgb="FF99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99"/>
    <pageSetUpPr fitToPage="1"/>
  </sheetPr>
  <dimension ref="A1:AY50"/>
  <sheetViews>
    <sheetView zoomScale="81" zoomScaleNormal="81" workbookViewId="0">
      <selection activeCell="B4" sqref="B4:B47"/>
    </sheetView>
  </sheetViews>
  <sheetFormatPr defaultColWidth="9" defaultRowHeight="13.2" x14ac:dyDescent="0.2"/>
  <cols>
    <col min="1" max="1" width="3.44140625" style="36" customWidth="1"/>
    <col min="2" max="2" width="13.77734375" style="1" customWidth="1"/>
    <col min="3" max="35" width="4" style="1" customWidth="1"/>
    <col min="36" max="43" width="8.6640625" style="1" customWidth="1"/>
    <col min="44" max="44" width="8.6640625" style="170" customWidth="1"/>
    <col min="45" max="46" width="5.6640625" style="1" customWidth="1"/>
    <col min="47" max="47" width="4.44140625" style="1" customWidth="1"/>
    <col min="48" max="50" width="9" style="1"/>
    <col min="51" max="51" width="9" style="1" hidden="1" customWidth="1"/>
    <col min="52" max="16384" width="9" style="1"/>
  </cols>
  <sheetData>
    <row r="1" spans="1:51" ht="30" customHeight="1" x14ac:dyDescent="0.2">
      <c r="A1" s="4"/>
      <c r="B1" s="4"/>
      <c r="C1" s="19"/>
      <c r="D1" s="55">
        <v>2017</v>
      </c>
      <c r="E1" s="55"/>
      <c r="F1" s="55"/>
      <c r="G1" s="56" t="s">
        <v>75</v>
      </c>
      <c r="H1" s="56"/>
      <c r="I1" s="56"/>
      <c r="J1" s="56"/>
      <c r="K1" s="56"/>
      <c r="L1" s="56"/>
      <c r="M1" s="56"/>
      <c r="N1" s="56"/>
      <c r="O1" s="56"/>
      <c r="P1" s="56"/>
      <c r="Q1" s="56"/>
      <c r="R1" s="56"/>
      <c r="S1" s="56"/>
      <c r="T1" s="57" t="s">
        <v>80</v>
      </c>
      <c r="U1" s="57"/>
      <c r="V1" s="47" t="s">
        <v>13</v>
      </c>
      <c r="W1" s="47"/>
      <c r="X1" s="47"/>
      <c r="Y1" s="47"/>
      <c r="Z1" s="47"/>
      <c r="AA1" s="58" t="s">
        <v>78</v>
      </c>
      <c r="AB1" s="58"/>
      <c r="AC1" s="4"/>
      <c r="AD1" s="59" t="s">
        <v>79</v>
      </c>
      <c r="AE1" s="59"/>
      <c r="AF1" s="59"/>
      <c r="AG1" s="59"/>
      <c r="AH1" s="47"/>
      <c r="AI1" s="47"/>
      <c r="AJ1" s="4"/>
      <c r="AK1" s="4"/>
      <c r="AL1" s="4"/>
      <c r="AN1" s="48">
        <f ca="1">TODAY()</f>
        <v>43087</v>
      </c>
      <c r="AO1" s="48"/>
      <c r="AP1" s="48"/>
      <c r="AQ1" s="3" t="s">
        <v>0</v>
      </c>
      <c r="AR1" s="169"/>
      <c r="AS1" s="5"/>
      <c r="AT1" s="5"/>
      <c r="AV1" s="6"/>
      <c r="AW1" s="6"/>
      <c r="AX1" s="6"/>
    </row>
    <row r="2" spans="1:51" ht="24" customHeight="1" x14ac:dyDescent="0.2">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V2" s="6"/>
      <c r="AW2" s="6"/>
      <c r="AX2" s="6"/>
    </row>
    <row r="3" spans="1:51" ht="30" customHeight="1" x14ac:dyDescent="0.2">
      <c r="A3" s="37">
        <f>AC1</f>
        <v>0</v>
      </c>
      <c r="B3" s="38" t="s">
        <v>79</v>
      </c>
      <c r="C3" s="49" t="str">
        <f>B4</f>
        <v>太子堂</v>
      </c>
      <c r="D3" s="50"/>
      <c r="E3" s="51"/>
      <c r="F3" s="52" t="str">
        <f>B8</f>
        <v>烏山北</v>
      </c>
      <c r="G3" s="53"/>
      <c r="H3" s="54"/>
      <c r="I3" s="52" t="str">
        <f>B12</f>
        <v>バディ</v>
      </c>
      <c r="J3" s="53"/>
      <c r="K3" s="54"/>
      <c r="L3" s="49" t="str">
        <f>B16</f>
        <v>M I P</v>
      </c>
      <c r="M3" s="50"/>
      <c r="N3" s="51"/>
      <c r="O3" s="52" t="str">
        <f>B20</f>
        <v>松丘</v>
      </c>
      <c r="P3" s="53"/>
      <c r="Q3" s="54"/>
      <c r="R3" s="49" t="str">
        <f>B24</f>
        <v>二子玉川</v>
      </c>
      <c r="S3" s="50"/>
      <c r="T3" s="51"/>
      <c r="U3" s="49" t="str">
        <f>B28</f>
        <v>深沢</v>
      </c>
      <c r="V3" s="50"/>
      <c r="W3" s="51"/>
      <c r="X3" s="49" t="str">
        <f>B32</f>
        <v>赤堤</v>
      </c>
      <c r="Y3" s="50"/>
      <c r="Z3" s="51"/>
      <c r="AA3" s="49" t="str">
        <f>B36</f>
        <v>Anthony</v>
      </c>
      <c r="AB3" s="50"/>
      <c r="AC3" s="51"/>
      <c r="AD3" s="49" t="str">
        <f>B40</f>
        <v>武蔵丘</v>
      </c>
      <c r="AE3" s="50"/>
      <c r="AF3" s="51"/>
      <c r="AG3" s="52" t="str">
        <f>B44</f>
        <v>ＩＮＡＣ</v>
      </c>
      <c r="AH3" s="53"/>
      <c r="AI3" s="54"/>
      <c r="AJ3" s="9" t="s">
        <v>1</v>
      </c>
      <c r="AK3" s="9" t="s">
        <v>2</v>
      </c>
      <c r="AL3" s="9" t="s">
        <v>3</v>
      </c>
      <c r="AM3" s="9" t="s">
        <v>4</v>
      </c>
      <c r="AN3" s="9" t="s">
        <v>5</v>
      </c>
      <c r="AO3" s="9" t="s">
        <v>6</v>
      </c>
      <c r="AP3" s="9" t="s">
        <v>7</v>
      </c>
      <c r="AQ3" s="9" t="s">
        <v>8</v>
      </c>
      <c r="AR3" s="171" t="s">
        <v>9</v>
      </c>
      <c r="AS3" s="10"/>
      <c r="AT3" s="11"/>
      <c r="AV3" s="6"/>
      <c r="AW3" s="6"/>
      <c r="AX3" s="6"/>
    </row>
    <row r="4" spans="1:51" ht="20.100000000000001" customHeight="1" x14ac:dyDescent="0.2">
      <c r="A4" s="60">
        <v>1</v>
      </c>
      <c r="B4" s="148" t="s">
        <v>95</v>
      </c>
      <c r="C4" s="63"/>
      <c r="D4" s="64"/>
      <c r="E4" s="65"/>
      <c r="F4" s="72">
        <v>42925</v>
      </c>
      <c r="G4" s="73"/>
      <c r="H4" s="74"/>
      <c r="I4" s="72">
        <v>42933</v>
      </c>
      <c r="J4" s="73"/>
      <c r="K4" s="74"/>
      <c r="L4" s="72">
        <v>43001</v>
      </c>
      <c r="M4" s="73"/>
      <c r="N4" s="74"/>
      <c r="O4" s="72">
        <v>42925</v>
      </c>
      <c r="P4" s="73"/>
      <c r="Q4" s="74"/>
      <c r="R4" s="72">
        <v>42910</v>
      </c>
      <c r="S4" s="73"/>
      <c r="T4" s="74"/>
      <c r="U4" s="72">
        <v>42910</v>
      </c>
      <c r="V4" s="73"/>
      <c r="W4" s="74"/>
      <c r="X4" s="72">
        <v>42981</v>
      </c>
      <c r="Y4" s="73"/>
      <c r="Z4" s="74"/>
      <c r="AA4" s="72">
        <v>42981</v>
      </c>
      <c r="AB4" s="73"/>
      <c r="AC4" s="74"/>
      <c r="AD4" s="72">
        <v>43009</v>
      </c>
      <c r="AE4" s="73"/>
      <c r="AF4" s="74"/>
      <c r="AG4" s="72">
        <v>42933</v>
      </c>
      <c r="AH4" s="73"/>
      <c r="AI4" s="74"/>
      <c r="AJ4" s="75">
        <f>IF(AND($D7="",$G7="",$J7="",$M7="",$P7="",$S7="",$V7="",$Y7="",$AB7="",$AE7="",$AH7=""),"",SUM((COUNTIF($C7:$AI7,"○")),(COUNTIF($C7:$AI7,"●")),(COUNTIF($C7:$AI7,"△"))))</f>
        <v>10</v>
      </c>
      <c r="AK4" s="75">
        <f>IF(AND($D7="",$G7="",$J7="",$M7="",$P7="",$S7="",$V7="",$Y7="",$AB7="",$AE7="",$AH7=""),"",SUM($AS7:$AU7))</f>
        <v>6</v>
      </c>
      <c r="AL4" s="75">
        <f>IF(AND($D7="",$G7="",$J7="",$J7="",$M7="",$P7="",$S7="",$V7="",$Y7="",$AB7="",$AE7="",$AH7=""),"",COUNTIF(C7:AI7,"○"))</f>
        <v>2</v>
      </c>
      <c r="AM4" s="75">
        <f>IF(AND($D7="",$G7="",$J7="",$J7="",$M7="",$P7="",$S7="",$V7="",$Y7="",$AB7="",$AE7="",$AH7=""),"",COUNTIF(C7:AI7,"●"))</f>
        <v>8</v>
      </c>
      <c r="AN4" s="75">
        <f>IF(AND($D7="",$G7="",$J7="",$J7="",$M7="",$P7="",$S7="",$V7="",$Y7="",$AB7="",$AE7="",$AH7=""),"",COUNTIF(C7:AI7,"△"))</f>
        <v>0</v>
      </c>
      <c r="AO4" s="75">
        <f>IF(AND($C7="",$F7="",$I7="",$L7="",$O7="",$R7="",$U7="",$X7="",$AA7="",$AD7="",$AG7=""),"",SUM($C7,$F7,$I7,$L7,$O7,$R7,$U7,$X7,$AA7,$AD7,$AG7))</f>
        <v>8</v>
      </c>
      <c r="AP4" s="75">
        <f>IF(AND($E7="",$H7="",$K7="",$N7="",$Q7="",$T7="",$W7="",$Z7="",$AC7="",$AF7="",$AI7=""),"",SUM($E7,$H7,$K7,$N7,$Q7,$T7,$W7,$Z7,$AC7,$AF7,$AI7))</f>
        <v>18</v>
      </c>
      <c r="AQ4" s="75">
        <f>IF(AND($AO4="",$AP4=""),"",($AO4-$AP4))</f>
        <v>-10</v>
      </c>
      <c r="AR4" s="172">
        <f>IF(AND($AJ4=""),"",RANK(AY4,AY$4:AY$47))</f>
        <v>10</v>
      </c>
      <c r="AS4" s="11"/>
      <c r="AT4" s="11"/>
      <c r="AV4" s="6"/>
      <c r="AW4" s="6"/>
      <c r="AX4" s="6"/>
      <c r="AY4" s="84">
        <f>IFERROR(AK4+AQ4*0.01,"")</f>
        <v>5.9</v>
      </c>
    </row>
    <row r="5" spans="1:51" ht="20.100000000000001" customHeight="1" x14ac:dyDescent="0.2">
      <c r="A5" s="61"/>
      <c r="B5" s="149"/>
      <c r="C5" s="66"/>
      <c r="D5" s="67"/>
      <c r="E5" s="68"/>
      <c r="F5" s="85" t="s">
        <v>139</v>
      </c>
      <c r="G5" s="86"/>
      <c r="H5" s="87"/>
      <c r="I5" s="85" t="s">
        <v>140</v>
      </c>
      <c r="J5" s="86"/>
      <c r="K5" s="87"/>
      <c r="L5" s="85" t="s">
        <v>170</v>
      </c>
      <c r="M5" s="86"/>
      <c r="N5" s="87"/>
      <c r="O5" s="85" t="s">
        <v>139</v>
      </c>
      <c r="P5" s="86"/>
      <c r="Q5" s="87"/>
      <c r="R5" s="85" t="s">
        <v>124</v>
      </c>
      <c r="S5" s="86"/>
      <c r="T5" s="87"/>
      <c r="U5" s="85" t="s">
        <v>124</v>
      </c>
      <c r="V5" s="86"/>
      <c r="W5" s="87"/>
      <c r="X5" s="85" t="s">
        <v>165</v>
      </c>
      <c r="Y5" s="86"/>
      <c r="Z5" s="87"/>
      <c r="AA5" s="85" t="s">
        <v>162</v>
      </c>
      <c r="AB5" s="86"/>
      <c r="AC5" s="87"/>
      <c r="AD5" s="85" t="s">
        <v>167</v>
      </c>
      <c r="AE5" s="86"/>
      <c r="AF5" s="87"/>
      <c r="AG5" s="85" t="s">
        <v>140</v>
      </c>
      <c r="AH5" s="86"/>
      <c r="AI5" s="87"/>
      <c r="AJ5" s="76"/>
      <c r="AK5" s="76"/>
      <c r="AL5" s="76"/>
      <c r="AM5" s="76"/>
      <c r="AN5" s="76"/>
      <c r="AO5" s="76"/>
      <c r="AP5" s="76"/>
      <c r="AQ5" s="76"/>
      <c r="AR5" s="173"/>
      <c r="AS5" s="11"/>
      <c r="AT5" s="11"/>
      <c r="AV5" s="6"/>
      <c r="AW5" s="6"/>
      <c r="AX5" s="6"/>
      <c r="AY5" s="84"/>
    </row>
    <row r="6" spans="1:51" ht="20.100000000000001" customHeight="1" x14ac:dyDescent="0.2">
      <c r="A6" s="61"/>
      <c r="B6" s="149"/>
      <c r="C6" s="66"/>
      <c r="D6" s="67"/>
      <c r="E6" s="68"/>
      <c r="F6" s="78"/>
      <c r="G6" s="79"/>
      <c r="H6" s="80"/>
      <c r="I6" s="78"/>
      <c r="J6" s="79"/>
      <c r="K6" s="80"/>
      <c r="L6" s="78"/>
      <c r="M6" s="79"/>
      <c r="N6" s="80"/>
      <c r="O6" s="78"/>
      <c r="P6" s="79"/>
      <c r="Q6" s="80"/>
      <c r="R6" s="78"/>
      <c r="S6" s="79"/>
      <c r="T6" s="80"/>
      <c r="U6" s="78"/>
      <c r="V6" s="79"/>
      <c r="W6" s="80"/>
      <c r="X6" s="78"/>
      <c r="Y6" s="79"/>
      <c r="Z6" s="80"/>
      <c r="AA6" s="78"/>
      <c r="AB6" s="79"/>
      <c r="AC6" s="80"/>
      <c r="AD6" s="78"/>
      <c r="AE6" s="79"/>
      <c r="AF6" s="80"/>
      <c r="AG6" s="78"/>
      <c r="AH6" s="79"/>
      <c r="AI6" s="80"/>
      <c r="AJ6" s="76"/>
      <c r="AK6" s="76"/>
      <c r="AL6" s="76"/>
      <c r="AM6" s="76"/>
      <c r="AN6" s="76"/>
      <c r="AO6" s="76"/>
      <c r="AP6" s="76"/>
      <c r="AQ6" s="76"/>
      <c r="AR6" s="173"/>
      <c r="AS6" s="11"/>
      <c r="AT6" s="11"/>
      <c r="AV6" s="6"/>
      <c r="AW6" s="6"/>
      <c r="AX6" s="6"/>
      <c r="AY6" s="84"/>
    </row>
    <row r="7" spans="1:51" ht="24" customHeight="1" x14ac:dyDescent="0.2">
      <c r="A7" s="62"/>
      <c r="B7" s="150"/>
      <c r="C7" s="69"/>
      <c r="D7" s="70"/>
      <c r="E7" s="71"/>
      <c r="F7" s="33">
        <v>0</v>
      </c>
      <c r="G7" s="34" t="str">
        <f>IF(AND($F7="",$H7=""),"",IF($F7&gt;$H7,"○",IF($F7=$H7,"△",IF($F7&lt;$H7,"●"))))</f>
        <v>●</v>
      </c>
      <c r="H7" s="35">
        <v>2</v>
      </c>
      <c r="I7" s="33">
        <v>1</v>
      </c>
      <c r="J7" s="34" t="str">
        <f>IF(AND($I7="",$K7=""),"",IF($I7&gt;$K7,"○",IF($I7=$K7,"△",IF($I7&lt;$K7,"●"))))</f>
        <v>●</v>
      </c>
      <c r="K7" s="35">
        <v>3</v>
      </c>
      <c r="L7" s="33">
        <v>0</v>
      </c>
      <c r="M7" s="34" t="str">
        <f>IF(AND($L7="",$N7=""),"",IF($L7&gt;$N7,"○",IF($L7=$N7,"△",IF($L7&lt;$N7,"●"))))</f>
        <v>●</v>
      </c>
      <c r="N7" s="35">
        <v>1</v>
      </c>
      <c r="O7" s="33">
        <v>0</v>
      </c>
      <c r="P7" s="34" t="str">
        <f>IF(AND($O7="",$Q7=""),"",IF($O7&gt;$Q7,"○",IF($O7=$Q7,"△",IF($O7&lt;$Q7,"●"))))</f>
        <v>●</v>
      </c>
      <c r="Q7" s="35">
        <v>1</v>
      </c>
      <c r="R7" s="33">
        <v>3</v>
      </c>
      <c r="S7" s="34" t="str">
        <f>IF(AND($R7="",$T7=""),"",IF($R7&gt;$T7,"○",IF($R7=$T7,"△",IF($R7&lt;$T7,"●"))))</f>
        <v>○</v>
      </c>
      <c r="T7" s="35">
        <v>1</v>
      </c>
      <c r="U7" s="33">
        <v>1</v>
      </c>
      <c r="V7" s="34" t="str">
        <f>IF(AND($U7="",$W7=""),"",IF($U7&gt;$W7,"○",IF($U7=$W7,"△",IF($U7&lt;$W7,"●"))))</f>
        <v>●</v>
      </c>
      <c r="W7" s="35">
        <v>3</v>
      </c>
      <c r="X7" s="33">
        <v>3</v>
      </c>
      <c r="Y7" s="34" t="str">
        <f>IF(AND($X7="",$Z7=""),"",IF($X7&gt;$Z7,"○",IF($X7=$Z7,"△",IF($X7&lt;$Z7,"●"))))</f>
        <v>○</v>
      </c>
      <c r="Z7" s="35">
        <v>2</v>
      </c>
      <c r="AA7" s="33">
        <v>0</v>
      </c>
      <c r="AB7" s="34" t="str">
        <f>IF(AND($AA7="",$AC7=""),"",IF($AA7&gt;$AC7,"○",IF($AA7=$AC7,"△",IF($AA7&lt;$AC7,"●"))))</f>
        <v>●</v>
      </c>
      <c r="AC7" s="35">
        <v>2</v>
      </c>
      <c r="AD7" s="33">
        <v>0</v>
      </c>
      <c r="AE7" s="34" t="str">
        <f>IF(AND($AD7="",$AF7=""),"",IF($AD7&gt;$AF7,"○",IF($AD7=$AF7,"△",IF($AD7&lt;$AF7,"●"))))</f>
        <v>●</v>
      </c>
      <c r="AF7" s="35">
        <v>1</v>
      </c>
      <c r="AG7" s="33">
        <v>0</v>
      </c>
      <c r="AH7" s="34" t="str">
        <f>IF(AND($AG7="",$AI7=""),"",IF($AG7&gt;$AI7,"○",IF($AG7=$AI7,"△",IF($AG7&lt;$AI7,"●"))))</f>
        <v>●</v>
      </c>
      <c r="AI7" s="35">
        <v>2</v>
      </c>
      <c r="AJ7" s="77"/>
      <c r="AK7" s="77"/>
      <c r="AL7" s="77"/>
      <c r="AM7" s="77"/>
      <c r="AN7" s="77"/>
      <c r="AO7" s="77"/>
      <c r="AP7" s="77"/>
      <c r="AQ7" s="77"/>
      <c r="AR7" s="174"/>
      <c r="AS7" s="13">
        <f>COUNTIF(C7:AI7,"○")*3</f>
        <v>6</v>
      </c>
      <c r="AT7" s="13">
        <f>COUNTIF(C7:AI7,"△")*1</f>
        <v>0</v>
      </c>
      <c r="AU7" s="13">
        <f>COUNTIF(C7:AI7,"●")*0</f>
        <v>0</v>
      </c>
      <c r="AV7" s="14" t="str">
        <f>B4</f>
        <v>太子堂</v>
      </c>
      <c r="AW7" s="14" t="str">
        <f>IF(AND(AR4:AR43=""),"",VLOOKUP(1,AR4:AV43,5,0))</f>
        <v/>
      </c>
      <c r="AX7" s="6"/>
      <c r="AY7" s="84"/>
    </row>
    <row r="8" spans="1:51" ht="20.100000000000001" customHeight="1" x14ac:dyDescent="0.2">
      <c r="A8" s="60">
        <v>2</v>
      </c>
      <c r="B8" s="148" t="s">
        <v>96</v>
      </c>
      <c r="C8" s="88">
        <f>IF(AND(F$4=""),"",F$4)</f>
        <v>42925</v>
      </c>
      <c r="D8" s="89"/>
      <c r="E8" s="90"/>
      <c r="F8" s="63"/>
      <c r="G8" s="64"/>
      <c r="H8" s="65"/>
      <c r="I8" s="72">
        <v>42910</v>
      </c>
      <c r="J8" s="73"/>
      <c r="K8" s="74"/>
      <c r="L8" s="72">
        <v>42946</v>
      </c>
      <c r="M8" s="73"/>
      <c r="N8" s="74"/>
      <c r="O8" s="72">
        <v>42996</v>
      </c>
      <c r="P8" s="73"/>
      <c r="Q8" s="74"/>
      <c r="R8" s="72">
        <v>43008</v>
      </c>
      <c r="S8" s="73"/>
      <c r="T8" s="74"/>
      <c r="U8" s="72">
        <v>42938</v>
      </c>
      <c r="V8" s="73"/>
      <c r="W8" s="74"/>
      <c r="X8" s="72">
        <v>42960</v>
      </c>
      <c r="Y8" s="73"/>
      <c r="Z8" s="74"/>
      <c r="AA8" s="72">
        <v>42933</v>
      </c>
      <c r="AB8" s="73"/>
      <c r="AC8" s="74"/>
      <c r="AD8" s="72">
        <v>43001</v>
      </c>
      <c r="AE8" s="73"/>
      <c r="AF8" s="74"/>
      <c r="AG8" s="72">
        <v>43009</v>
      </c>
      <c r="AH8" s="73"/>
      <c r="AI8" s="74"/>
      <c r="AJ8" s="75">
        <f t="shared" ref="AJ8" si="0">IF(AND($D11="",$G11="",$J11="",$M11="",$P11="",$S11="",$V11="",$Y11="",$AB11="",$AE11="",$AH11=""),"",SUM((COUNTIF($C11:$AI11,"○")),(COUNTIF($C11:$AI11,"●")),(COUNTIF($C11:$AI11,"△"))))</f>
        <v>10</v>
      </c>
      <c r="AK8" s="75">
        <f t="shared" ref="AK8" si="1">IF(AND($D11="",$G11="",$J11="",$M11="",$P11="",$S11="",$V11="",$Y11="",$AB11="",$AE11="",$AH11=""),"",SUM($AS11:$AU11))</f>
        <v>21</v>
      </c>
      <c r="AL8" s="75">
        <f t="shared" ref="AL8" si="2">IF(AND($D11="",$G11="",$J11="",$J11="",$M11="",$P11="",$S11="",$V11="",$Y11="",$AB11="",$AE11="",$AH11=""),"",COUNTIF(C11:AI11,"○"))</f>
        <v>6</v>
      </c>
      <c r="AM8" s="75">
        <f t="shared" ref="AM8" si="3">IF(AND($D11="",$G11="",$J11="",$J11="",$M11="",$P11="",$S11="",$V11="",$Y11="",$AB11="",$AE11="",$AH11=""),"",COUNTIF(C11:AI11,"●"))</f>
        <v>1</v>
      </c>
      <c r="AN8" s="75">
        <f t="shared" ref="AN8" si="4">IF(AND($D11="",$G11="",$J11="",$J11="",$M11="",$P11="",$S11="",$V11="",$Y11="",$AB11="",$AE11="",$AH11=""),"",COUNTIF(C11:AI11,"△"))</f>
        <v>3</v>
      </c>
      <c r="AO8" s="75">
        <f t="shared" ref="AO8" si="5">IF(AND($C11="",$F11="",$I11="",$L11="",$O11="",$R11="",$U11="",$X11="",$AA11="",$AD11="",$AG11=""),"",SUM($C11,$F11,$I11,$L11,$O11,$R11,$U11,$X11,$AA11,$AD11,$AG11))</f>
        <v>15</v>
      </c>
      <c r="AP8" s="75">
        <f t="shared" ref="AP8" si="6">IF(AND($E11="",$H11="",$K11="",$N11="",$Q11="",$T11="",$W11="",$Z11="",$AC11="",$AF11="",$AI11=""),"",SUM($E11,$H11,$K11,$N11,$Q11,$T11,$W11,$Z11,$AC11,$AF11,$AI11))</f>
        <v>9</v>
      </c>
      <c r="AQ8" s="75">
        <f t="shared" ref="AQ8" si="7">IF(AND($AO8="",$AP8=""),"",($AO8-$AP8))</f>
        <v>6</v>
      </c>
      <c r="AR8" s="172">
        <f>IF(AND($AJ8=""),"",RANK(AY8,AY$4:AY$47))</f>
        <v>3</v>
      </c>
      <c r="AS8" s="11"/>
      <c r="AT8" s="11"/>
      <c r="AV8" s="6"/>
      <c r="AW8" s="6"/>
      <c r="AX8" s="6"/>
      <c r="AY8" s="84">
        <f t="shared" ref="AY8" si="8">IFERROR(AK8+AQ8*0.01,"")</f>
        <v>21.06</v>
      </c>
    </row>
    <row r="9" spans="1:51" ht="20.100000000000001" customHeight="1" x14ac:dyDescent="0.2">
      <c r="A9" s="61"/>
      <c r="B9" s="149"/>
      <c r="C9" s="91" t="str">
        <f>IF(AND(F$5=""),"",F$5)</f>
        <v>緑地Ｇ</v>
      </c>
      <c r="D9" s="92"/>
      <c r="E9" s="93"/>
      <c r="F9" s="66"/>
      <c r="G9" s="67"/>
      <c r="H9" s="68"/>
      <c r="I9" s="85" t="s">
        <v>124</v>
      </c>
      <c r="J9" s="86"/>
      <c r="K9" s="87"/>
      <c r="L9" s="85" t="s">
        <v>145</v>
      </c>
      <c r="M9" s="86"/>
      <c r="N9" s="87"/>
      <c r="O9" s="85" t="s">
        <v>171</v>
      </c>
      <c r="P9" s="86"/>
      <c r="Q9" s="87"/>
      <c r="R9" s="85" t="s">
        <v>171</v>
      </c>
      <c r="S9" s="86"/>
      <c r="T9" s="87"/>
      <c r="U9" s="85" t="s">
        <v>141</v>
      </c>
      <c r="V9" s="86"/>
      <c r="W9" s="87"/>
      <c r="X9" s="85" t="s">
        <v>154</v>
      </c>
      <c r="Y9" s="86"/>
      <c r="Z9" s="87"/>
      <c r="AA9" s="85" t="s">
        <v>140</v>
      </c>
      <c r="AB9" s="86"/>
      <c r="AC9" s="87"/>
      <c r="AD9" s="85" t="s">
        <v>168</v>
      </c>
      <c r="AE9" s="86"/>
      <c r="AF9" s="87"/>
      <c r="AG9" s="85" t="s">
        <v>167</v>
      </c>
      <c r="AH9" s="86"/>
      <c r="AI9" s="87"/>
      <c r="AJ9" s="76"/>
      <c r="AK9" s="76"/>
      <c r="AL9" s="76"/>
      <c r="AM9" s="76"/>
      <c r="AN9" s="76"/>
      <c r="AO9" s="76"/>
      <c r="AP9" s="76"/>
      <c r="AQ9" s="76"/>
      <c r="AR9" s="173"/>
      <c r="AS9" s="11"/>
      <c r="AT9" s="11"/>
      <c r="AV9" s="6"/>
      <c r="AW9" s="6"/>
      <c r="AX9" s="6"/>
      <c r="AY9" s="84"/>
    </row>
    <row r="10" spans="1:51" ht="20.100000000000001" customHeight="1" x14ac:dyDescent="0.2">
      <c r="A10" s="61"/>
      <c r="B10" s="149"/>
      <c r="C10" s="103" t="str">
        <f>IF(AND(F$6=""),"",F$6)</f>
        <v/>
      </c>
      <c r="D10" s="104"/>
      <c r="E10" s="105"/>
      <c r="F10" s="66"/>
      <c r="G10" s="67"/>
      <c r="H10" s="68"/>
      <c r="I10" s="78"/>
      <c r="J10" s="79"/>
      <c r="K10" s="80"/>
      <c r="L10" s="78"/>
      <c r="M10" s="79"/>
      <c r="N10" s="80"/>
      <c r="O10" s="78"/>
      <c r="P10" s="79"/>
      <c r="Q10" s="80"/>
      <c r="R10" s="78"/>
      <c r="S10" s="79"/>
      <c r="T10" s="80"/>
      <c r="U10" s="78"/>
      <c r="V10" s="79"/>
      <c r="W10" s="80"/>
      <c r="X10" s="78"/>
      <c r="Y10" s="79"/>
      <c r="Z10" s="80"/>
      <c r="AA10" s="78"/>
      <c r="AB10" s="79"/>
      <c r="AC10" s="80"/>
      <c r="AD10" s="78"/>
      <c r="AE10" s="79"/>
      <c r="AF10" s="80"/>
      <c r="AG10" s="78"/>
      <c r="AH10" s="79"/>
      <c r="AI10" s="80"/>
      <c r="AJ10" s="76"/>
      <c r="AK10" s="76"/>
      <c r="AL10" s="76"/>
      <c r="AM10" s="76"/>
      <c r="AN10" s="76"/>
      <c r="AO10" s="76"/>
      <c r="AP10" s="76"/>
      <c r="AQ10" s="76"/>
      <c r="AR10" s="173"/>
      <c r="AS10" s="11"/>
      <c r="AT10" s="11"/>
      <c r="AV10" s="6"/>
      <c r="AW10" s="6"/>
      <c r="AX10" s="6"/>
      <c r="AY10" s="84"/>
    </row>
    <row r="11" spans="1:51" ht="24" customHeight="1" x14ac:dyDescent="0.2">
      <c r="A11" s="62"/>
      <c r="B11" s="150"/>
      <c r="C11" s="12">
        <f>IF(AND(H$7=""),"",H$7)</f>
        <v>2</v>
      </c>
      <c r="D11" s="16" t="str">
        <f>IF(AND($C11="",$E11=""),"",IF($C11&gt;$E11,"○",IF($C11=$E11,"△",IF($C11&lt;$E11,"●"))))</f>
        <v>○</v>
      </c>
      <c r="E11" s="17">
        <f>IF(AND(F$7=""),"",F$7)</f>
        <v>0</v>
      </c>
      <c r="F11" s="69"/>
      <c r="G11" s="70"/>
      <c r="H11" s="71"/>
      <c r="I11" s="33">
        <v>3</v>
      </c>
      <c r="J11" s="34" t="str">
        <f>IF(AND($I11="",$K11=""),"",IF($I11&gt;$K11,"○",IF($I11=$K11,"△",IF($I11&lt;$K11,"●"))))</f>
        <v>○</v>
      </c>
      <c r="K11" s="35">
        <v>1</v>
      </c>
      <c r="L11" s="33">
        <v>2</v>
      </c>
      <c r="M11" s="34" t="str">
        <f>IF(AND($L11="",$N11=""),"",IF($L11&gt;$N11,"○",IF($L11=$N11,"△",IF($L11&lt;$N11,"●"))))</f>
        <v>○</v>
      </c>
      <c r="N11" s="35">
        <v>1</v>
      </c>
      <c r="O11" s="33">
        <v>2</v>
      </c>
      <c r="P11" s="34" t="str">
        <f>IF(AND($O11="",$Q11=""),"",IF($O11&gt;$Q11,"○",IF($O11=$Q11,"△",IF($O11&lt;$Q11,"●"))))</f>
        <v>○</v>
      </c>
      <c r="Q11" s="35">
        <v>1</v>
      </c>
      <c r="R11" s="33">
        <v>0</v>
      </c>
      <c r="S11" s="34" t="str">
        <f>IF(AND($R11="",$T11=""),"",IF($R11&gt;$T11,"○",IF($R11=$T11,"△",IF($R11&lt;$T11,"●"))))</f>
        <v>△</v>
      </c>
      <c r="T11" s="35">
        <v>0</v>
      </c>
      <c r="U11" s="33">
        <v>2</v>
      </c>
      <c r="V11" s="34" t="str">
        <f>IF(AND($U11="",$W11=""),"",IF($U11&gt;$W11,"○",IF($U11=$W11,"△",IF($U11&lt;$W11,"●"))))</f>
        <v>●</v>
      </c>
      <c r="W11" s="35">
        <v>4</v>
      </c>
      <c r="X11" s="33">
        <v>1</v>
      </c>
      <c r="Y11" s="34" t="str">
        <f>IF(AND($X11="",$Z11=""),"",IF($X11&gt;$Z11,"○",IF($X11=$Z11,"△",IF($X11&lt;$Z11,"●"))))</f>
        <v>○</v>
      </c>
      <c r="Z11" s="35">
        <v>0</v>
      </c>
      <c r="AA11" s="33">
        <v>1</v>
      </c>
      <c r="AB11" s="34" t="str">
        <f>IF(AND($AA11="",$AC11=""),"",IF($AA11&gt;$AC11,"○",IF($AA11=$AC11,"△",IF($AA11&lt;$AC11,"●"))))</f>
        <v>○</v>
      </c>
      <c r="AC11" s="35">
        <v>0</v>
      </c>
      <c r="AD11" s="33">
        <v>2</v>
      </c>
      <c r="AE11" s="34" t="str">
        <f>IF(AND($AD11="",$AF11=""),"",IF($AD11&gt;$AF11,"○",IF($AD11=$AF11,"△",IF($AD11&lt;$AF11,"●"))))</f>
        <v>△</v>
      </c>
      <c r="AF11" s="35">
        <v>2</v>
      </c>
      <c r="AG11" s="33">
        <v>0</v>
      </c>
      <c r="AH11" s="34" t="str">
        <f>IF(AND($AG11="",$AI11=""),"",IF($AG11&gt;$AI11,"○",IF($AG11=$AI11,"△",IF($AG11&lt;$AI11,"●"))))</f>
        <v>△</v>
      </c>
      <c r="AI11" s="35">
        <v>0</v>
      </c>
      <c r="AJ11" s="77"/>
      <c r="AK11" s="77"/>
      <c r="AL11" s="77"/>
      <c r="AM11" s="77"/>
      <c r="AN11" s="77"/>
      <c r="AO11" s="77"/>
      <c r="AP11" s="77"/>
      <c r="AQ11" s="77"/>
      <c r="AR11" s="174"/>
      <c r="AS11" s="13">
        <f>COUNTIF(C11:AI11,"○")*3</f>
        <v>18</v>
      </c>
      <c r="AT11" s="13">
        <f>COUNTIF(C11:AI11,"△")*1</f>
        <v>3</v>
      </c>
      <c r="AU11" s="13">
        <f>COUNTIF(C11:AI11,"●")*0</f>
        <v>0</v>
      </c>
      <c r="AV11" s="14" t="str">
        <f>B8</f>
        <v>烏山北</v>
      </c>
      <c r="AW11" s="14"/>
      <c r="AX11" s="6"/>
      <c r="AY11" s="84"/>
    </row>
    <row r="12" spans="1:51" ht="20.100000000000001" customHeight="1" x14ac:dyDescent="0.2">
      <c r="A12" s="60">
        <v>3</v>
      </c>
      <c r="B12" s="148" t="s">
        <v>97</v>
      </c>
      <c r="C12" s="88">
        <f>IF(AND($I$4=""),"",$I$4)</f>
        <v>42933</v>
      </c>
      <c r="D12" s="89"/>
      <c r="E12" s="90"/>
      <c r="F12" s="88">
        <f>IF(AND($I$8=""),"",$I$8)</f>
        <v>42910</v>
      </c>
      <c r="G12" s="89"/>
      <c r="H12" s="90"/>
      <c r="I12" s="94"/>
      <c r="J12" s="95"/>
      <c r="K12" s="96"/>
      <c r="L12" s="72">
        <v>43001</v>
      </c>
      <c r="M12" s="73"/>
      <c r="N12" s="74"/>
      <c r="O12" s="72">
        <v>42925</v>
      </c>
      <c r="P12" s="73"/>
      <c r="Q12" s="74"/>
      <c r="R12" s="72">
        <v>42910</v>
      </c>
      <c r="S12" s="73"/>
      <c r="T12" s="74"/>
      <c r="U12" s="72">
        <v>42925</v>
      </c>
      <c r="V12" s="73"/>
      <c r="W12" s="74"/>
      <c r="X12" s="72">
        <v>42945</v>
      </c>
      <c r="Y12" s="73"/>
      <c r="Z12" s="74"/>
      <c r="AA12" s="72">
        <v>42933</v>
      </c>
      <c r="AB12" s="73"/>
      <c r="AC12" s="74"/>
      <c r="AD12" s="72">
        <v>42946</v>
      </c>
      <c r="AE12" s="73"/>
      <c r="AF12" s="74"/>
      <c r="AG12" s="72">
        <v>42980</v>
      </c>
      <c r="AH12" s="73"/>
      <c r="AI12" s="74"/>
      <c r="AJ12" s="75">
        <f t="shared" ref="AJ12" si="9">IF(AND($D15="",$G15="",$J15="",$M15="",$P15="",$S15="",$V15="",$Y15="",$AB15="",$AE15="",$AH15=""),"",SUM((COUNTIF($C15:$AI15,"○")),(COUNTIF($C15:$AI15,"●")),(COUNTIF($C15:$AI15,"△"))))</f>
        <v>10</v>
      </c>
      <c r="AK12" s="75">
        <f t="shared" ref="AK12" si="10">IF(AND($D15="",$G15="",$J15="",$M15="",$P15="",$S15="",$V15="",$Y15="",$AB15="",$AE15="",$AH15=""),"",SUM($AS15:$AU15))</f>
        <v>27</v>
      </c>
      <c r="AL12" s="75">
        <f t="shared" ref="AL12" si="11">IF(AND($D15="",$G15="",$J15="",$J15="",$M15="",$P15="",$S15="",$V15="",$Y15="",$AB15="",$AE15="",$AH15=""),"",COUNTIF(C15:AI15,"○"))</f>
        <v>9</v>
      </c>
      <c r="AM12" s="75">
        <f t="shared" ref="AM12" si="12">IF(AND($D15="",$G15="",$J15="",$J15="",$M15="",$P15="",$S15="",$V15="",$Y15="",$AB15="",$AE15="",$AH15=""),"",COUNTIF(C15:AI15,"●"))</f>
        <v>1</v>
      </c>
      <c r="AN12" s="75">
        <f t="shared" ref="AN12" si="13">IF(AND($D15="",$G15="",$J15="",$J15="",$M15="",$P15="",$S15="",$V15="",$Y15="",$AB15="",$AE15="",$AH15=""),"",COUNTIF(C15:AI15,"△"))</f>
        <v>0</v>
      </c>
      <c r="AO12" s="75">
        <f t="shared" ref="AO12" si="14">IF(AND($C15="",$F15="",$I15="",$L15="",$O15="",$R15="",$U15="",$X15="",$AA15="",$AD15="",$AG15=""),"",SUM($C15,$F15,$I15,$L15,$O15,$R15,$U15,$X15,$AA15,$AD15,$AG15))</f>
        <v>44</v>
      </c>
      <c r="AP12" s="75">
        <f t="shared" ref="AP12" si="15">IF(AND($E15="",$H15="",$K15="",$N15="",$Q15="",$T15="",$W15="",$Z15="",$AC15="",$AF15="",$AI15=""),"",SUM($E15,$H15,$K15,$N15,$Q15,$T15,$W15,$Z15,$AC15,$AF15,$AI15))</f>
        <v>5</v>
      </c>
      <c r="AQ12" s="75">
        <f t="shared" ref="AQ12" si="16">IF(AND($AO12="",$AP12=""),"",($AO12-$AP12))</f>
        <v>39</v>
      </c>
      <c r="AR12" s="172">
        <f>IF(AND($AJ12=""),"",RANK(AY12,AY$4:AY$47))</f>
        <v>1</v>
      </c>
      <c r="AS12" s="11"/>
      <c r="AT12" s="11"/>
      <c r="AV12" s="6"/>
      <c r="AW12" s="6"/>
      <c r="AX12" s="6"/>
      <c r="AY12" s="84">
        <f t="shared" ref="AY12" si="17">IFERROR(AK12+AQ12*0.01,"")</f>
        <v>27.39</v>
      </c>
    </row>
    <row r="13" spans="1:51" ht="20.100000000000001" customHeight="1" x14ac:dyDescent="0.2">
      <c r="A13" s="61"/>
      <c r="B13" s="149"/>
      <c r="C13" s="91" t="str">
        <f>IF(AND($I$5=""),"",$I$5)</f>
        <v>緑地G</v>
      </c>
      <c r="D13" s="92"/>
      <c r="E13" s="93"/>
      <c r="F13" s="91" t="str">
        <f>IF(AND($I$9=""),"",$I$9)</f>
        <v>補助G</v>
      </c>
      <c r="G13" s="92"/>
      <c r="H13" s="93"/>
      <c r="I13" s="97"/>
      <c r="J13" s="98"/>
      <c r="K13" s="99"/>
      <c r="L13" s="85" t="s">
        <v>170</v>
      </c>
      <c r="M13" s="86"/>
      <c r="N13" s="87"/>
      <c r="O13" s="85" t="s">
        <v>139</v>
      </c>
      <c r="P13" s="86"/>
      <c r="Q13" s="87"/>
      <c r="R13" s="85" t="s">
        <v>124</v>
      </c>
      <c r="S13" s="86"/>
      <c r="T13" s="87"/>
      <c r="U13" s="85" t="s">
        <v>139</v>
      </c>
      <c r="V13" s="86"/>
      <c r="W13" s="87"/>
      <c r="X13" s="85" t="s">
        <v>90</v>
      </c>
      <c r="Y13" s="86"/>
      <c r="Z13" s="87"/>
      <c r="AA13" s="85" t="s">
        <v>140</v>
      </c>
      <c r="AB13" s="86"/>
      <c r="AC13" s="87"/>
      <c r="AD13" s="85" t="s">
        <v>90</v>
      </c>
      <c r="AE13" s="86"/>
      <c r="AF13" s="87"/>
      <c r="AG13" s="85" t="s">
        <v>160</v>
      </c>
      <c r="AH13" s="86"/>
      <c r="AI13" s="87"/>
      <c r="AJ13" s="76"/>
      <c r="AK13" s="76"/>
      <c r="AL13" s="76"/>
      <c r="AM13" s="76"/>
      <c r="AN13" s="76"/>
      <c r="AO13" s="76"/>
      <c r="AP13" s="76"/>
      <c r="AQ13" s="76"/>
      <c r="AR13" s="173"/>
      <c r="AS13" s="11"/>
      <c r="AT13" s="11"/>
      <c r="AV13" s="6"/>
      <c r="AW13" s="6"/>
      <c r="AX13" s="6"/>
      <c r="AY13" s="84"/>
    </row>
    <row r="14" spans="1:51" ht="20.100000000000001" customHeight="1" x14ac:dyDescent="0.2">
      <c r="A14" s="61"/>
      <c r="B14" s="149"/>
      <c r="C14" s="103" t="str">
        <f>IF(AND($I$6=""),"",$I$6)</f>
        <v/>
      </c>
      <c r="D14" s="104"/>
      <c r="E14" s="105"/>
      <c r="F14" s="103" t="str">
        <f>IF(AND($I$10=""),"",$I$10)</f>
        <v/>
      </c>
      <c r="G14" s="104"/>
      <c r="H14" s="105"/>
      <c r="I14" s="97"/>
      <c r="J14" s="98"/>
      <c r="K14" s="99"/>
      <c r="L14" s="78"/>
      <c r="M14" s="79"/>
      <c r="N14" s="80"/>
      <c r="O14" s="78"/>
      <c r="P14" s="79"/>
      <c r="Q14" s="80"/>
      <c r="R14" s="78"/>
      <c r="S14" s="79"/>
      <c r="T14" s="80"/>
      <c r="U14" s="78"/>
      <c r="V14" s="79"/>
      <c r="W14" s="80"/>
      <c r="X14" s="78"/>
      <c r="Y14" s="79"/>
      <c r="Z14" s="80"/>
      <c r="AA14" s="78"/>
      <c r="AB14" s="79"/>
      <c r="AC14" s="80"/>
      <c r="AD14" s="78"/>
      <c r="AE14" s="79"/>
      <c r="AF14" s="80"/>
      <c r="AG14" s="78"/>
      <c r="AH14" s="79"/>
      <c r="AI14" s="80"/>
      <c r="AJ14" s="76"/>
      <c r="AK14" s="76"/>
      <c r="AL14" s="76"/>
      <c r="AM14" s="76"/>
      <c r="AN14" s="76"/>
      <c r="AO14" s="76"/>
      <c r="AP14" s="76"/>
      <c r="AQ14" s="76"/>
      <c r="AR14" s="173"/>
      <c r="AS14" s="11"/>
      <c r="AT14" s="11"/>
      <c r="AV14" s="6"/>
      <c r="AW14" s="6"/>
      <c r="AX14" s="6"/>
      <c r="AY14" s="84"/>
    </row>
    <row r="15" spans="1:51" ht="24" customHeight="1" x14ac:dyDescent="0.2">
      <c r="A15" s="62"/>
      <c r="B15" s="150"/>
      <c r="C15" s="12">
        <f>IF(AND(K$7=""),"",K$7)</f>
        <v>3</v>
      </c>
      <c r="D15" s="16" t="str">
        <f>IF(AND($C15="",$E15=""),"",IF($C15&gt;$E15,"○",IF($C15=$E15,"△",IF($C15&lt;$E15,"●"))))</f>
        <v>○</v>
      </c>
      <c r="E15" s="17">
        <f>IF(AND(I$7=""),"",I$7)</f>
        <v>1</v>
      </c>
      <c r="F15" s="12">
        <f>IF(AND(K$11=""),"",K$11)</f>
        <v>1</v>
      </c>
      <c r="G15" s="16" t="str">
        <f>IF(AND($F15="",$H15=""),"",IF($F15&gt;$H15,"○",IF($F15=$H15,"△",IF($F15&lt;$H15,"●"))))</f>
        <v>●</v>
      </c>
      <c r="H15" s="17">
        <f>IF(AND(I$11=""),"",I$11)</f>
        <v>3</v>
      </c>
      <c r="I15" s="100"/>
      <c r="J15" s="101"/>
      <c r="K15" s="102"/>
      <c r="L15" s="33">
        <v>3</v>
      </c>
      <c r="M15" s="34" t="str">
        <f>IF(AND($L15="",$N15=""),"",IF($L15&gt;$N15,"○",IF($L15=$N15,"△",IF($L15&lt;$N15,"●"))))</f>
        <v>○</v>
      </c>
      <c r="N15" s="35">
        <v>0</v>
      </c>
      <c r="O15" s="33">
        <v>5</v>
      </c>
      <c r="P15" s="34" t="str">
        <f>IF(AND($O15="",$Q15=""),"",IF($O15&gt;$Q15,"○",IF($O15=$Q15,"△",IF($O15&lt;$Q15,"●"))))</f>
        <v>○</v>
      </c>
      <c r="Q15" s="35">
        <v>0</v>
      </c>
      <c r="R15" s="33">
        <v>8</v>
      </c>
      <c r="S15" s="34" t="str">
        <f>IF(AND($R15="",$T15=""),"",IF($R15&gt;$T15,"○",IF($R15=$T15,"△",IF($R15&lt;$T15,"●"))))</f>
        <v>○</v>
      </c>
      <c r="T15" s="35">
        <v>0</v>
      </c>
      <c r="U15" s="33">
        <v>4</v>
      </c>
      <c r="V15" s="34" t="str">
        <f>IF(AND($U15="",$W15=""),"",IF($U15&gt;$W15,"○",IF($U15=$W15,"△",IF($U15&lt;$W15,"●"))))</f>
        <v>○</v>
      </c>
      <c r="W15" s="35">
        <v>1</v>
      </c>
      <c r="X15" s="33">
        <v>4</v>
      </c>
      <c r="Y15" s="34" t="str">
        <f>IF(AND($X15="",$Z15=""),"",IF($X15&gt;$Z15,"○",IF($X15=$Z15,"△",IF($X15&lt;$Z15,"●"))))</f>
        <v>○</v>
      </c>
      <c r="Z15" s="35">
        <v>0</v>
      </c>
      <c r="AA15" s="33">
        <v>4</v>
      </c>
      <c r="AB15" s="34" t="str">
        <f>IF(AND($AA15="",$AC15=""),"",IF($AA15&gt;$AC15,"○",IF($AA15=$AC15,"△",IF($AA15&lt;$AC15,"●"))))</f>
        <v>○</v>
      </c>
      <c r="AC15" s="35">
        <v>0</v>
      </c>
      <c r="AD15" s="33">
        <v>10</v>
      </c>
      <c r="AE15" s="34" t="str">
        <f>IF(AND($AD15="",$AF15=""),"",IF($AD15&gt;$AF15,"○",IF($AD15=$AF15,"△",IF($AD15&lt;$AF15,"●"))))</f>
        <v>○</v>
      </c>
      <c r="AF15" s="35">
        <v>0</v>
      </c>
      <c r="AG15" s="33">
        <v>2</v>
      </c>
      <c r="AH15" s="34" t="str">
        <f>IF(AND($AG15="",$AI15=""),"",IF($AG15&gt;$AI15,"○",IF($AG15=$AI15,"△",IF($AG15&lt;$AI15,"●"))))</f>
        <v>○</v>
      </c>
      <c r="AI15" s="35">
        <v>0</v>
      </c>
      <c r="AJ15" s="77"/>
      <c r="AK15" s="77"/>
      <c r="AL15" s="77"/>
      <c r="AM15" s="77"/>
      <c r="AN15" s="77"/>
      <c r="AO15" s="77"/>
      <c r="AP15" s="77"/>
      <c r="AQ15" s="77"/>
      <c r="AR15" s="174"/>
      <c r="AS15" s="13">
        <f>COUNTIF(C15:AI15,"○")*3</f>
        <v>27</v>
      </c>
      <c r="AT15" s="13">
        <f>COUNTIF(C15:AI15,"△")*1</f>
        <v>0</v>
      </c>
      <c r="AU15" s="13">
        <f>COUNTIF(C15:AI15,"●")*0</f>
        <v>0</v>
      </c>
      <c r="AV15" s="14" t="str">
        <f>B12</f>
        <v>バディ</v>
      </c>
      <c r="AW15" s="14"/>
      <c r="AX15" s="6"/>
      <c r="AY15" s="84"/>
    </row>
    <row r="16" spans="1:51" ht="20.100000000000001" customHeight="1" x14ac:dyDescent="0.2">
      <c r="A16" s="60">
        <v>4</v>
      </c>
      <c r="B16" s="148" t="s">
        <v>180</v>
      </c>
      <c r="C16" s="88">
        <f>IF(AND($L$4=""),"",$L$4)</f>
        <v>43001</v>
      </c>
      <c r="D16" s="89"/>
      <c r="E16" s="90"/>
      <c r="F16" s="88">
        <f>IF(AND($L$8=""),"",$L$8)</f>
        <v>42946</v>
      </c>
      <c r="G16" s="89"/>
      <c r="H16" s="90"/>
      <c r="I16" s="88">
        <f>IF(AND($L$12=""),"",$L$12)</f>
        <v>43001</v>
      </c>
      <c r="J16" s="89"/>
      <c r="K16" s="90"/>
      <c r="L16" s="63"/>
      <c r="M16" s="64"/>
      <c r="N16" s="65"/>
      <c r="O16" s="72">
        <v>42910</v>
      </c>
      <c r="P16" s="73"/>
      <c r="Q16" s="74"/>
      <c r="R16" s="72">
        <v>42932</v>
      </c>
      <c r="S16" s="73"/>
      <c r="T16" s="74"/>
      <c r="U16" s="72">
        <v>42973</v>
      </c>
      <c r="V16" s="73"/>
      <c r="W16" s="74"/>
      <c r="X16" s="72">
        <v>42932</v>
      </c>
      <c r="Y16" s="73"/>
      <c r="Z16" s="74"/>
      <c r="AA16" s="72">
        <v>42952</v>
      </c>
      <c r="AB16" s="73"/>
      <c r="AC16" s="74"/>
      <c r="AD16" s="72">
        <v>42938</v>
      </c>
      <c r="AE16" s="73"/>
      <c r="AF16" s="74"/>
      <c r="AG16" s="72">
        <v>43008</v>
      </c>
      <c r="AH16" s="73"/>
      <c r="AI16" s="74"/>
      <c r="AJ16" s="75">
        <f t="shared" ref="AJ16" si="18">IF(AND($D19="",$G19="",$J19="",$M19="",$P19="",$S19="",$V19="",$Y19="",$AB19="",$AE19="",$AH19=""),"",SUM((COUNTIF($C19:$AI19,"○")),(COUNTIF($C19:$AI19,"●")),(COUNTIF($C19:$AI19,"△"))))</f>
        <v>10</v>
      </c>
      <c r="AK16" s="75">
        <f t="shared" ref="AK16" si="19">IF(AND($D19="",$G19="",$J19="",$M19="",$P19="",$S19="",$V19="",$Y19="",$AB19="",$AE19="",$AH19=""),"",SUM($AS19:$AU19))</f>
        <v>22</v>
      </c>
      <c r="AL16" s="75">
        <f t="shared" ref="AL16" si="20">IF(AND($D19="",$G19="",$J19="",$J19="",$M19="",$P19="",$S19="",$V19="",$Y19="",$AB19="",$AE19="",$AH19=""),"",COUNTIF(C19:AI19,"○"))</f>
        <v>7</v>
      </c>
      <c r="AM16" s="75">
        <f t="shared" ref="AM16" si="21">IF(AND($D19="",$G19="",$J19="",$J19="",$M19="",$P19="",$S19="",$V19="",$Y19="",$AB19="",$AE19="",$AH19=""),"",COUNTIF(C19:AI19,"●"))</f>
        <v>2</v>
      </c>
      <c r="AN16" s="75">
        <f t="shared" ref="AN16" si="22">IF(AND($D19="",$G19="",$J19="",$J19="",$M19="",$P19="",$S19="",$V19="",$Y19="",$AB19="",$AE19="",$AH19=""),"",COUNTIF(C19:AI19,"△"))</f>
        <v>1</v>
      </c>
      <c r="AO16" s="75">
        <f t="shared" ref="AO16" si="23">IF(AND($C19="",$F19="",$I19="",$L19="",$O19="",$R19="",$U19="",$X19="",$AA19="",$AD19="",$AG19=""),"",SUM($C19,$F19,$I19,$L19,$O19,$R19,$U19,$X19,$AA19,$AD19,$AG19))</f>
        <v>31</v>
      </c>
      <c r="AP16" s="75">
        <f t="shared" ref="AP16" si="24">IF(AND($E19="",$H19="",$K19="",$N19="",$Q19="",$T19="",$W19="",$Z19="",$AC19="",$AF19="",$AI19=""),"",SUM($E19,$H19,$K19,$N19,$Q19,$T19,$W19,$Z19,$AC19,$AF19,$AI19))</f>
        <v>9</v>
      </c>
      <c r="AQ16" s="75">
        <f t="shared" ref="AQ16" si="25">IF(AND($AO16="",$AP16=""),"",($AO16-$AP16))</f>
        <v>22</v>
      </c>
      <c r="AR16" s="172">
        <f>IF(AND($AJ16=""),"",RANK(AY16,AY$4:AY$47))</f>
        <v>2</v>
      </c>
      <c r="AS16" s="11"/>
      <c r="AT16" s="11"/>
      <c r="AV16" s="6"/>
      <c r="AW16" s="6"/>
      <c r="AX16" s="6"/>
      <c r="AY16" s="84">
        <f t="shared" ref="AY16" si="26">IFERROR(AK16+AQ16*0.01,"")</f>
        <v>22.22</v>
      </c>
    </row>
    <row r="17" spans="1:51" ht="20.100000000000001" customHeight="1" x14ac:dyDescent="0.2">
      <c r="A17" s="61"/>
      <c r="B17" s="149"/>
      <c r="C17" s="91" t="str">
        <f>IF(AND($L$5=""),"",$L$5)</f>
        <v>緑地Ｇ</v>
      </c>
      <c r="D17" s="92"/>
      <c r="E17" s="93"/>
      <c r="F17" s="91" t="str">
        <f>IF(AND($L$9=""),"",$L$9)</f>
        <v>総合G</v>
      </c>
      <c r="G17" s="92"/>
      <c r="H17" s="93"/>
      <c r="I17" s="91" t="str">
        <f>IF(AND($L$13=""),"",$L$13)</f>
        <v>緑地Ｇ</v>
      </c>
      <c r="J17" s="92"/>
      <c r="K17" s="93"/>
      <c r="L17" s="66"/>
      <c r="M17" s="67"/>
      <c r="N17" s="68"/>
      <c r="O17" s="85" t="s">
        <v>124</v>
      </c>
      <c r="P17" s="86"/>
      <c r="Q17" s="87"/>
      <c r="R17" s="85" t="s">
        <v>140</v>
      </c>
      <c r="S17" s="86"/>
      <c r="T17" s="87"/>
      <c r="U17" s="85" t="s">
        <v>154</v>
      </c>
      <c r="V17" s="86"/>
      <c r="W17" s="87"/>
      <c r="X17" s="85" t="s">
        <v>140</v>
      </c>
      <c r="Y17" s="86"/>
      <c r="Z17" s="87"/>
      <c r="AA17" s="85" t="s">
        <v>151</v>
      </c>
      <c r="AB17" s="86"/>
      <c r="AC17" s="87"/>
      <c r="AD17" s="85" t="s">
        <v>144</v>
      </c>
      <c r="AE17" s="86"/>
      <c r="AF17" s="87"/>
      <c r="AG17" s="85" t="s">
        <v>171</v>
      </c>
      <c r="AH17" s="86"/>
      <c r="AI17" s="87"/>
      <c r="AJ17" s="76"/>
      <c r="AK17" s="76"/>
      <c r="AL17" s="76"/>
      <c r="AM17" s="76"/>
      <c r="AN17" s="76"/>
      <c r="AO17" s="76"/>
      <c r="AP17" s="76"/>
      <c r="AQ17" s="76"/>
      <c r="AR17" s="173"/>
      <c r="AS17" s="11"/>
      <c r="AT17" s="11"/>
      <c r="AV17" s="6"/>
      <c r="AW17" s="6"/>
      <c r="AX17" s="6"/>
      <c r="AY17" s="84"/>
    </row>
    <row r="18" spans="1:51" ht="20.100000000000001" customHeight="1" x14ac:dyDescent="0.2">
      <c r="A18" s="61"/>
      <c r="B18" s="149"/>
      <c r="C18" s="103" t="str">
        <f>IF(AND($L$6=""),"",$L$6)</f>
        <v/>
      </c>
      <c r="D18" s="104"/>
      <c r="E18" s="105"/>
      <c r="F18" s="103" t="str">
        <f>IF(AND($L$10=""),"",$L$10)</f>
        <v/>
      </c>
      <c r="G18" s="104"/>
      <c r="H18" s="105"/>
      <c r="I18" s="103" t="str">
        <f>IF(AND($L$14=""),"",$L$14)</f>
        <v/>
      </c>
      <c r="J18" s="104"/>
      <c r="K18" s="105"/>
      <c r="L18" s="66"/>
      <c r="M18" s="67"/>
      <c r="N18" s="68"/>
      <c r="O18" s="78"/>
      <c r="P18" s="79"/>
      <c r="Q18" s="80"/>
      <c r="R18" s="78"/>
      <c r="S18" s="79"/>
      <c r="T18" s="80"/>
      <c r="U18" s="78"/>
      <c r="V18" s="79"/>
      <c r="W18" s="80"/>
      <c r="X18" s="78"/>
      <c r="Y18" s="79"/>
      <c r="Z18" s="80"/>
      <c r="AA18" s="78"/>
      <c r="AB18" s="79"/>
      <c r="AC18" s="80"/>
      <c r="AD18" s="78"/>
      <c r="AE18" s="79"/>
      <c r="AF18" s="80"/>
      <c r="AG18" s="78"/>
      <c r="AH18" s="79"/>
      <c r="AI18" s="80"/>
      <c r="AJ18" s="76"/>
      <c r="AK18" s="76"/>
      <c r="AL18" s="76"/>
      <c r="AM18" s="76"/>
      <c r="AN18" s="76"/>
      <c r="AO18" s="76"/>
      <c r="AP18" s="76"/>
      <c r="AQ18" s="76"/>
      <c r="AR18" s="173"/>
      <c r="AS18" s="11"/>
      <c r="AT18" s="11"/>
      <c r="AV18" s="6"/>
      <c r="AW18" s="6"/>
      <c r="AX18" s="6"/>
      <c r="AY18" s="84"/>
    </row>
    <row r="19" spans="1:51" ht="24" customHeight="1" x14ac:dyDescent="0.2">
      <c r="A19" s="62"/>
      <c r="B19" s="150"/>
      <c r="C19" s="12">
        <f>IF(AND(N$7=""),"",N$7)</f>
        <v>1</v>
      </c>
      <c r="D19" s="16" t="str">
        <f>IF(AND($C19="",$E19=""),"",IF($C19&gt;$E19,"○",IF($C19=$E19,"△",IF($C19&lt;$E19,"●"))))</f>
        <v>○</v>
      </c>
      <c r="E19" s="17">
        <f>IF(AND(L$7=""),"",L$7)</f>
        <v>0</v>
      </c>
      <c r="F19" s="12">
        <f>IF(AND(N$11=""),"",N$11)</f>
        <v>1</v>
      </c>
      <c r="G19" s="16" t="str">
        <f>IF(AND($F19="",$H19=""),"",IF($F19&gt;$H19,"○",IF($F19=$H19,"△",IF($F19&lt;$H19,"●"))))</f>
        <v>●</v>
      </c>
      <c r="H19" s="17">
        <f>IF(AND(L$11=""),"",L$11)</f>
        <v>2</v>
      </c>
      <c r="I19" s="12">
        <f>IF(AND(N$15=""),"",N$15)</f>
        <v>0</v>
      </c>
      <c r="J19" s="16" t="str">
        <f>IF(AND($I19="",$K19=""),"",IF($I19&gt;$K19,"○",IF($I19=$K19,"△",IF($I19&lt;$K19,"●"))))</f>
        <v>●</v>
      </c>
      <c r="K19" s="17">
        <f>IF(AND(L$15=""),"",L$15)</f>
        <v>3</v>
      </c>
      <c r="L19" s="69"/>
      <c r="M19" s="70"/>
      <c r="N19" s="71"/>
      <c r="O19" s="33">
        <v>7</v>
      </c>
      <c r="P19" s="34" t="str">
        <f>IF(AND($O19="",$Q19=""),"",IF($O19&gt;$Q19,"○",IF($O19=$Q19,"△",IF($O19&lt;$Q19,"●"))))</f>
        <v>○</v>
      </c>
      <c r="Q19" s="35">
        <v>0</v>
      </c>
      <c r="R19" s="33">
        <v>5</v>
      </c>
      <c r="S19" s="34" t="str">
        <f>IF(AND($R19="",$T19=""),"",IF($R19&gt;$T19,"○",IF($R19=$T19,"△",IF($R19&lt;$T19,"●"))))</f>
        <v>○</v>
      </c>
      <c r="T19" s="35">
        <v>1</v>
      </c>
      <c r="U19" s="33">
        <v>5</v>
      </c>
      <c r="V19" s="34" t="str">
        <f>IF(AND($U19="",$W19=""),"",IF($U19&gt;$W19,"○",IF($U19=$W19,"△",IF($U19&lt;$W19,"●"))))</f>
        <v>○</v>
      </c>
      <c r="W19" s="35">
        <v>0</v>
      </c>
      <c r="X19" s="33">
        <v>5</v>
      </c>
      <c r="Y19" s="34" t="str">
        <f>IF(AND($X19="",$Z19=""),"",IF($X19&gt;$Z19,"○",IF($X19=$Z19,"△",IF($X19&lt;$Z19,"●"))))</f>
        <v>○</v>
      </c>
      <c r="Z19" s="35">
        <v>1</v>
      </c>
      <c r="AA19" s="33">
        <v>2</v>
      </c>
      <c r="AB19" s="34" t="str">
        <f>IF(AND($AA19="",$AC19=""),"",IF($AA19&gt;$AC19,"○",IF($AA19=$AC19,"△",IF($AA19&lt;$AC19,"●"))))</f>
        <v>○</v>
      </c>
      <c r="AC19" s="35">
        <v>0</v>
      </c>
      <c r="AD19" s="33">
        <v>4</v>
      </c>
      <c r="AE19" s="34" t="str">
        <f>IF(AND($AD19="",$AF19=""),"",IF($AD19&gt;$AF19,"○",IF($AD19=$AF19,"△",IF($AD19&lt;$AF19,"●"))))</f>
        <v>○</v>
      </c>
      <c r="AF19" s="35">
        <v>1</v>
      </c>
      <c r="AG19" s="33">
        <v>1</v>
      </c>
      <c r="AH19" s="34" t="str">
        <f>IF(AND($AG19="",$AI19=""),"",IF($AG19&gt;$AI19,"○",IF($AG19=$AI19,"△",IF($AG19&lt;$AI19,"●"))))</f>
        <v>△</v>
      </c>
      <c r="AI19" s="35">
        <v>1</v>
      </c>
      <c r="AJ19" s="77"/>
      <c r="AK19" s="77"/>
      <c r="AL19" s="77"/>
      <c r="AM19" s="77"/>
      <c r="AN19" s="77"/>
      <c r="AO19" s="77"/>
      <c r="AP19" s="77"/>
      <c r="AQ19" s="77"/>
      <c r="AR19" s="174"/>
      <c r="AS19" s="13">
        <f>COUNTIF(C19:AI19,"○")*3</f>
        <v>21</v>
      </c>
      <c r="AT19" s="13">
        <f>COUNTIF(C19:AI19,"△")*1</f>
        <v>1</v>
      </c>
      <c r="AU19" s="13">
        <f>COUNTIF(C19:AI19,"●")*0</f>
        <v>0</v>
      </c>
      <c r="AV19" s="14" t="str">
        <f>B16</f>
        <v>M I P</v>
      </c>
      <c r="AW19" s="14"/>
      <c r="AX19" s="6"/>
      <c r="AY19" s="84"/>
    </row>
    <row r="20" spans="1:51" ht="20.100000000000001" customHeight="1" x14ac:dyDescent="0.2">
      <c r="A20" s="60">
        <v>5</v>
      </c>
      <c r="B20" s="148" t="s">
        <v>98</v>
      </c>
      <c r="C20" s="88">
        <f>IF(AND($O$4=""),"",$O$4)</f>
        <v>42925</v>
      </c>
      <c r="D20" s="89"/>
      <c r="E20" s="90"/>
      <c r="F20" s="88">
        <f>IF(AND($O$8=""),"",$O$8)</f>
        <v>42996</v>
      </c>
      <c r="G20" s="89"/>
      <c r="H20" s="90"/>
      <c r="I20" s="88">
        <f>IF(AND($O$12=""),"",$O$12)</f>
        <v>42925</v>
      </c>
      <c r="J20" s="89"/>
      <c r="K20" s="90"/>
      <c r="L20" s="88">
        <f>IF(AND($O$16=""),"",$O$16)</f>
        <v>42910</v>
      </c>
      <c r="M20" s="89"/>
      <c r="N20" s="90"/>
      <c r="O20" s="94"/>
      <c r="P20" s="95"/>
      <c r="Q20" s="96"/>
      <c r="R20" s="72">
        <v>42996</v>
      </c>
      <c r="S20" s="73"/>
      <c r="T20" s="74"/>
      <c r="U20" s="72">
        <v>42933</v>
      </c>
      <c r="V20" s="73"/>
      <c r="W20" s="74"/>
      <c r="X20" s="72">
        <v>43001</v>
      </c>
      <c r="Y20" s="73"/>
      <c r="Z20" s="74"/>
      <c r="AA20" s="72">
        <v>42946</v>
      </c>
      <c r="AB20" s="73"/>
      <c r="AC20" s="74"/>
      <c r="AD20" s="72">
        <v>42910</v>
      </c>
      <c r="AE20" s="73"/>
      <c r="AF20" s="74"/>
      <c r="AG20" s="72">
        <v>42952</v>
      </c>
      <c r="AH20" s="73"/>
      <c r="AI20" s="74"/>
      <c r="AJ20" s="106">
        <f t="shared" ref="AJ20" si="27">IF(AND($D23="",$G23="",$J23="",$M23="",$P23="",$S23="",$V23="",$Y23="",$AB23="",$AE23="",$AH23=""),"",SUM((COUNTIF($C23:$AI23,"○")),(COUNTIF($C23:$AI23,"●")),(COUNTIF($C23:$AI23,"△"))))</f>
        <v>10</v>
      </c>
      <c r="AK20" s="75">
        <f t="shared" ref="AK20" si="28">IF(AND($D23="",$G23="",$J23="",$M23="",$P23="",$S23="",$V23="",$Y23="",$AB23="",$AE23="",$AH23=""),"",SUM($AS23:$AU23))</f>
        <v>6</v>
      </c>
      <c r="AL20" s="75">
        <f t="shared" ref="AL20" si="29">IF(AND($D23="",$G23="",$J23="",$J23="",$M23="",$P23="",$S23="",$V23="",$Y23="",$AB23="",$AE23="",$AH23=""),"",COUNTIF(C23:AI23,"○"))</f>
        <v>2</v>
      </c>
      <c r="AM20" s="75">
        <f t="shared" ref="AM20" si="30">IF(AND($D23="",$G23="",$J23="",$J23="",$M23="",$P23="",$S23="",$V23="",$Y23="",$AB23="",$AE23="",$AH23=""),"",COUNTIF(C23:AI23,"●"))</f>
        <v>8</v>
      </c>
      <c r="AN20" s="75">
        <f t="shared" ref="AN20" si="31">IF(AND($D23="",$G23="",$J23="",$J23="",$M23="",$P23="",$S23="",$V23="",$Y23="",$AB23="",$AE23="",$AH23=""),"",COUNTIF(C23:AI23,"△"))</f>
        <v>0</v>
      </c>
      <c r="AO20" s="75">
        <f t="shared" ref="AO20" si="32">IF(AND($C23="",$F23="",$I23="",$L23="",$O23="",$R23="",$U23="",$X23="",$AA23="",$AD23="",$AG23=""),"",SUM($C23,$F23,$I23,$L23,$O23,$R23,$U23,$X23,$AA23,$AD23,$AG23))</f>
        <v>9</v>
      </c>
      <c r="AP20" s="75">
        <f t="shared" ref="AP20" si="33">IF(AND($E23="",$H23="",$K23="",$N23="",$Q23="",$T23="",$W23="",$Z23="",$AC23="",$AF23="",$AI23=""),"",SUM($E23,$H23,$K23,$N23,$Q23,$T23,$W23,$Z23,$AC23,$AF23,$AI23))</f>
        <v>26</v>
      </c>
      <c r="AQ20" s="75">
        <f t="shared" ref="AQ20" si="34">IF(AND($AO20="",$AP20=""),"",($AO20-$AP20))</f>
        <v>-17</v>
      </c>
      <c r="AR20" s="172">
        <f>IF(AND($AJ20=""),"",RANK(AY20,AY$4:AY$47))</f>
        <v>11</v>
      </c>
      <c r="AS20" s="11"/>
      <c r="AT20" s="11"/>
      <c r="AV20" s="6"/>
      <c r="AW20" s="6"/>
      <c r="AX20" s="6"/>
      <c r="AY20" s="84">
        <f t="shared" ref="AY20" si="35">IFERROR(AK20+AQ20*0.01,"")</f>
        <v>5.83</v>
      </c>
    </row>
    <row r="21" spans="1:51" ht="20.100000000000001" customHeight="1" x14ac:dyDescent="0.2">
      <c r="A21" s="61"/>
      <c r="B21" s="149"/>
      <c r="C21" s="91" t="str">
        <f>IF(AND($O$5=""),"",$O$5)</f>
        <v>緑地Ｇ</v>
      </c>
      <c r="D21" s="92"/>
      <c r="E21" s="93"/>
      <c r="F21" s="91" t="str">
        <f>IF(AND($O$9=""),"",$O$9)</f>
        <v>緑地Ｇ</v>
      </c>
      <c r="G21" s="92"/>
      <c r="H21" s="93"/>
      <c r="I21" s="91" t="str">
        <f>IF(AND($O$13=""),"",$O$13)</f>
        <v>緑地Ｇ</v>
      </c>
      <c r="J21" s="92"/>
      <c r="K21" s="93"/>
      <c r="L21" s="91" t="str">
        <f>IF(AND($O$17=""),"",$O$17)</f>
        <v>補助G</v>
      </c>
      <c r="M21" s="92"/>
      <c r="N21" s="93"/>
      <c r="O21" s="97"/>
      <c r="P21" s="98"/>
      <c r="Q21" s="99"/>
      <c r="R21" s="85" t="s">
        <v>173</v>
      </c>
      <c r="S21" s="86"/>
      <c r="T21" s="87"/>
      <c r="U21" s="85" t="s">
        <v>140</v>
      </c>
      <c r="V21" s="86"/>
      <c r="W21" s="87"/>
      <c r="X21" s="85" t="s">
        <v>168</v>
      </c>
      <c r="Y21" s="86"/>
      <c r="Z21" s="87"/>
      <c r="AA21" s="85" t="s">
        <v>145</v>
      </c>
      <c r="AB21" s="86"/>
      <c r="AC21" s="87"/>
      <c r="AD21" s="85" t="s">
        <v>124</v>
      </c>
      <c r="AE21" s="86"/>
      <c r="AF21" s="87"/>
      <c r="AG21" s="85" t="s">
        <v>151</v>
      </c>
      <c r="AH21" s="86"/>
      <c r="AI21" s="87"/>
      <c r="AJ21" s="107"/>
      <c r="AK21" s="76"/>
      <c r="AL21" s="76"/>
      <c r="AM21" s="76"/>
      <c r="AN21" s="76"/>
      <c r="AO21" s="76"/>
      <c r="AP21" s="76"/>
      <c r="AQ21" s="76"/>
      <c r="AR21" s="173"/>
      <c r="AS21" s="11"/>
      <c r="AT21" s="11"/>
      <c r="AV21" s="6"/>
      <c r="AW21" s="6"/>
      <c r="AX21" s="6"/>
      <c r="AY21" s="84"/>
    </row>
    <row r="22" spans="1:51" ht="20.100000000000001" customHeight="1" x14ac:dyDescent="0.2">
      <c r="A22" s="61"/>
      <c r="B22" s="149"/>
      <c r="C22" s="103" t="str">
        <f>IF(AND($O$6=""),"",$O$6)</f>
        <v/>
      </c>
      <c r="D22" s="104"/>
      <c r="E22" s="105"/>
      <c r="F22" s="103" t="str">
        <f>IF(AND($O$10=""),"",$O$10)</f>
        <v/>
      </c>
      <c r="G22" s="104"/>
      <c r="H22" s="105"/>
      <c r="I22" s="103" t="str">
        <f>IF(AND($O$14=""),"",$O$14)</f>
        <v/>
      </c>
      <c r="J22" s="104"/>
      <c r="K22" s="105"/>
      <c r="L22" s="103" t="str">
        <f>IF(AND($O$18=""),"",$O$18)</f>
        <v/>
      </c>
      <c r="M22" s="104"/>
      <c r="N22" s="105"/>
      <c r="O22" s="97"/>
      <c r="P22" s="98"/>
      <c r="Q22" s="99"/>
      <c r="R22" s="78"/>
      <c r="S22" s="79"/>
      <c r="T22" s="80"/>
      <c r="U22" s="78"/>
      <c r="V22" s="79"/>
      <c r="W22" s="80"/>
      <c r="X22" s="78"/>
      <c r="Y22" s="79"/>
      <c r="Z22" s="80"/>
      <c r="AA22" s="78"/>
      <c r="AB22" s="79"/>
      <c r="AC22" s="80"/>
      <c r="AD22" s="78"/>
      <c r="AE22" s="79"/>
      <c r="AF22" s="80"/>
      <c r="AG22" s="78"/>
      <c r="AH22" s="79"/>
      <c r="AI22" s="80"/>
      <c r="AJ22" s="107"/>
      <c r="AK22" s="76"/>
      <c r="AL22" s="76"/>
      <c r="AM22" s="76"/>
      <c r="AN22" s="76"/>
      <c r="AO22" s="76"/>
      <c r="AP22" s="76"/>
      <c r="AQ22" s="76"/>
      <c r="AR22" s="173"/>
      <c r="AS22" s="11"/>
      <c r="AT22" s="11"/>
      <c r="AV22" s="6"/>
      <c r="AW22" s="6"/>
      <c r="AX22" s="6"/>
      <c r="AY22" s="84"/>
    </row>
    <row r="23" spans="1:51" ht="24" customHeight="1" x14ac:dyDescent="0.2">
      <c r="A23" s="62"/>
      <c r="B23" s="150"/>
      <c r="C23" s="12">
        <f>IF(AND($Q$7=""),"",$Q$7)</f>
        <v>1</v>
      </c>
      <c r="D23" s="16" t="str">
        <f>IF(AND($C23="",$E23=""),"",IF($C23&gt;$E23,"○",IF($C23=$E23,"△",IF($C23&lt;$E23,"●"))))</f>
        <v>○</v>
      </c>
      <c r="E23" s="17">
        <f>IF(AND($O$7=""),"",$O$7)</f>
        <v>0</v>
      </c>
      <c r="F23" s="12">
        <f>IF(AND(Q$11=""),"",Q$11)</f>
        <v>1</v>
      </c>
      <c r="G23" s="16" t="str">
        <f>IF(AND($F23="",$H23=""),"",IF($F23&gt;$H23,"○",IF($F23=$H23,"△",IF($F23&lt;$H23,"●"))))</f>
        <v>●</v>
      </c>
      <c r="H23" s="17">
        <f>IF(AND(O$11=""),"",O$11)</f>
        <v>2</v>
      </c>
      <c r="I23" s="12">
        <f>IF(AND($Q$15=""),"",$Q$15)</f>
        <v>0</v>
      </c>
      <c r="J23" s="16" t="str">
        <f>IF(AND($I23="",$K23=""),"",IF($I23&gt;$K23,"○",IF($I23=$K23,"△",IF($I23&lt;$K23,"●"))))</f>
        <v>●</v>
      </c>
      <c r="K23" s="17">
        <f>IF(AND($O$15=""),"",$O$15)</f>
        <v>5</v>
      </c>
      <c r="L23" s="12">
        <f>IF(AND($Q$19=""),"",$Q$19)</f>
        <v>0</v>
      </c>
      <c r="M23" s="16" t="str">
        <f>IF(AND($L23="",$N23=""),"",IF($L23&gt;$N23,"○",IF($L23=$N23,"△",IF($L23&lt;$N23,"●"))))</f>
        <v>●</v>
      </c>
      <c r="N23" s="17">
        <f>IF(AND($O$19=""),"",$O$19)</f>
        <v>7</v>
      </c>
      <c r="O23" s="100"/>
      <c r="P23" s="101"/>
      <c r="Q23" s="102"/>
      <c r="R23" s="33">
        <v>0</v>
      </c>
      <c r="S23" s="34" t="str">
        <f>IF(AND($R23="",$T23=""),"",IF($R23&gt;$T23,"○",IF($R23=$T23,"△",IF($R23&lt;$T23,"●"))))</f>
        <v>●</v>
      </c>
      <c r="T23" s="35">
        <v>1</v>
      </c>
      <c r="U23" s="33">
        <v>0</v>
      </c>
      <c r="V23" s="34" t="str">
        <f>IF(AND($U23="",$W23=""),"",IF($U23&gt;$W23,"○",IF($U23=$W23,"△",IF($U23&lt;$W23,"●"))))</f>
        <v>●</v>
      </c>
      <c r="W23" s="35">
        <v>3</v>
      </c>
      <c r="X23" s="33">
        <v>4</v>
      </c>
      <c r="Y23" s="34" t="str">
        <f>IF(AND($X23="",$Z23=""),"",IF($X23&gt;$Z23,"○",IF($X23=$Z23,"△",IF($X23&lt;$Z23,"●"))))</f>
        <v>○</v>
      </c>
      <c r="Z23" s="35">
        <v>0</v>
      </c>
      <c r="AA23" s="33">
        <v>1</v>
      </c>
      <c r="AB23" s="34" t="str">
        <f>IF(AND($AA23="",$AC23=""),"",IF($AA23&gt;$AC23,"○",IF($AA23=$AC23,"△",IF($AA23&lt;$AC23,"●"))))</f>
        <v>●</v>
      </c>
      <c r="AC23" s="35">
        <v>2</v>
      </c>
      <c r="AD23" s="33">
        <v>2</v>
      </c>
      <c r="AE23" s="34" t="str">
        <f>IF(AND($AD23="",$AF23=""),"",IF($AD23&gt;$AF23,"○",IF($AD23=$AF23,"△",IF($AD23&lt;$AF23,"●"))))</f>
        <v>●</v>
      </c>
      <c r="AF23" s="35">
        <v>5</v>
      </c>
      <c r="AG23" s="33">
        <v>0</v>
      </c>
      <c r="AH23" s="34" t="str">
        <f>IF(AND($AG23="",$AI23=""),"",IF($AG23&gt;$AI23,"○",IF($AG23=$AI23,"△",IF($AG23&lt;$AI23,"●"))))</f>
        <v>●</v>
      </c>
      <c r="AI23" s="35">
        <v>1</v>
      </c>
      <c r="AJ23" s="108"/>
      <c r="AK23" s="77"/>
      <c r="AL23" s="77"/>
      <c r="AM23" s="77"/>
      <c r="AN23" s="77"/>
      <c r="AO23" s="77"/>
      <c r="AP23" s="77"/>
      <c r="AQ23" s="77"/>
      <c r="AR23" s="174"/>
      <c r="AS23" s="13">
        <f>COUNTIF(C23:AI23,"○")*3</f>
        <v>6</v>
      </c>
      <c r="AT23" s="13">
        <f>COUNTIF(C23:AI23,"△")*1</f>
        <v>0</v>
      </c>
      <c r="AU23" s="13">
        <f>COUNTIF(C23:AI23,"●")*0</f>
        <v>0</v>
      </c>
      <c r="AV23" s="14" t="str">
        <f>B20</f>
        <v>松丘</v>
      </c>
      <c r="AW23" s="14"/>
      <c r="AX23" s="6"/>
      <c r="AY23" s="84"/>
    </row>
    <row r="24" spans="1:51" ht="20.100000000000001" customHeight="1" x14ac:dyDescent="0.2">
      <c r="A24" s="60">
        <v>6</v>
      </c>
      <c r="B24" s="148" t="s">
        <v>99</v>
      </c>
      <c r="C24" s="88">
        <f>IF(AND($R$4=""),"",$R$4)</f>
        <v>42910</v>
      </c>
      <c r="D24" s="89"/>
      <c r="E24" s="90"/>
      <c r="F24" s="88">
        <f>IF(AND($R$8=""),"",$R$8)</f>
        <v>43008</v>
      </c>
      <c r="G24" s="89"/>
      <c r="H24" s="90"/>
      <c r="I24" s="88">
        <f>IF(AND($R$12=""),"",$R$12)</f>
        <v>42910</v>
      </c>
      <c r="J24" s="89"/>
      <c r="K24" s="90"/>
      <c r="L24" s="88">
        <f>IF(AND($R$16=""),"",$R$16)</f>
        <v>42932</v>
      </c>
      <c r="M24" s="89"/>
      <c r="N24" s="90"/>
      <c r="O24" s="88">
        <f>IF(AND($R$20=""),"",$R$20)</f>
        <v>42996</v>
      </c>
      <c r="P24" s="89"/>
      <c r="Q24" s="90"/>
      <c r="R24" s="94"/>
      <c r="S24" s="95"/>
      <c r="T24" s="96"/>
      <c r="U24" s="72">
        <v>42932</v>
      </c>
      <c r="V24" s="73"/>
      <c r="W24" s="74"/>
      <c r="X24" s="72">
        <v>42945</v>
      </c>
      <c r="Y24" s="73"/>
      <c r="Z24" s="74"/>
      <c r="AA24" s="72">
        <v>42973</v>
      </c>
      <c r="AB24" s="73"/>
      <c r="AC24" s="74"/>
      <c r="AD24" s="72">
        <v>42952</v>
      </c>
      <c r="AE24" s="73"/>
      <c r="AF24" s="74"/>
      <c r="AG24" s="72">
        <v>42996</v>
      </c>
      <c r="AH24" s="73"/>
      <c r="AI24" s="74"/>
      <c r="AJ24" s="75">
        <f t="shared" ref="AJ24" si="36">IF(AND($D27="",$G27="",$J27="",$M27="",$P27="",$S27="",$V27="",$Y27="",$AB27="",$AE27="",$AH27=""),"",SUM((COUNTIF($C27:$AI27,"○")),(COUNTIF($C27:$AI27,"●")),(COUNTIF($C27:$AI27,"△"))))</f>
        <v>10</v>
      </c>
      <c r="AK24" s="75">
        <f t="shared" ref="AK24" si="37">IF(AND($D27="",$G27="",$J27="",$M27="",$P27="",$S27="",$V27="",$Y27="",$AB27="",$AE27="",$AH27=""),"",SUM($AS27:$AU27))</f>
        <v>11</v>
      </c>
      <c r="AL24" s="75">
        <f t="shared" ref="AL24" si="38">IF(AND($D27="",$G27="",$J27="",$J27="",$M27="",$P27="",$S27="",$V27="",$Y27="",$AB27="",$AE27="",$AH27=""),"",COUNTIF(C27:AI27,"○"))</f>
        <v>3</v>
      </c>
      <c r="AM24" s="75">
        <f t="shared" ref="AM24" si="39">IF(AND($D27="",$G27="",$J27="",$J27="",$M27="",$P27="",$S27="",$V27="",$Y27="",$AB27="",$AE27="",$AH27=""),"",COUNTIF(C27:AI27,"●"))</f>
        <v>5</v>
      </c>
      <c r="AN24" s="75">
        <f t="shared" ref="AN24" si="40">IF(AND($D27="",$G27="",$J27="",$J27="",$M27="",$P27="",$S27="",$V27="",$Y27="",$AB27="",$AE27="",$AH27=""),"",COUNTIF(C27:AI27,"△"))</f>
        <v>2</v>
      </c>
      <c r="AO24" s="75">
        <f t="shared" ref="AO24" si="41">IF(AND($C27="",$F27="",$I27="",$L27="",$O27="",$R27="",$U27="",$X27="",$AA27="",$AD27="",$AG27=""),"",SUM($C27,$F27,$I27,$L27,$O27,$R27,$U27,$X27,$AA27,$AD27,$AG27))</f>
        <v>10</v>
      </c>
      <c r="AP24" s="75">
        <f t="shared" ref="AP24" si="42">IF(AND($E27="",$H27="",$K27="",$N27="",$Q27="",$T27="",$W27="",$Z27="",$AC27="",$AF27="",$AI27=""),"",SUM($E27,$H27,$K27,$N27,$Q27,$T27,$W27,$Z27,$AC27,$AF27,$AI27))</f>
        <v>24</v>
      </c>
      <c r="AQ24" s="75">
        <f t="shared" ref="AQ24" si="43">IF(AND($AO24="",$AP24=""),"",($AO24-$AP24))</f>
        <v>-14</v>
      </c>
      <c r="AR24" s="172">
        <f>IF(AND($AJ24=""),"",RANK(AY24,AY$4:AY$47))</f>
        <v>8</v>
      </c>
      <c r="AS24" s="11"/>
      <c r="AT24" s="11"/>
      <c r="AV24" s="6"/>
      <c r="AW24" s="6"/>
      <c r="AX24" s="6"/>
      <c r="AY24" s="84">
        <f t="shared" ref="AY24" si="44">IFERROR(AK24+AQ24*0.01,"")</f>
        <v>10.86</v>
      </c>
    </row>
    <row r="25" spans="1:51" ht="20.100000000000001" customHeight="1" x14ac:dyDescent="0.2">
      <c r="A25" s="61"/>
      <c r="B25" s="149"/>
      <c r="C25" s="91" t="str">
        <f>IF(AND($R$5=""),"",$R$5)</f>
        <v>補助G</v>
      </c>
      <c r="D25" s="92"/>
      <c r="E25" s="93"/>
      <c r="F25" s="91" t="str">
        <f>IF(AND($R$9=""),"",$R$9)</f>
        <v>緑地Ｇ</v>
      </c>
      <c r="G25" s="92"/>
      <c r="H25" s="93"/>
      <c r="I25" s="91" t="str">
        <f>IF(AND($R$13=""),"",$R$13)</f>
        <v>補助G</v>
      </c>
      <c r="J25" s="92"/>
      <c r="K25" s="93"/>
      <c r="L25" s="91" t="str">
        <f>IF(AND($R$17=""),"",$R$17)</f>
        <v>緑地G</v>
      </c>
      <c r="M25" s="92"/>
      <c r="N25" s="93"/>
      <c r="O25" s="91" t="str">
        <f>IF(AND($R$21=""),"",$R$21)</f>
        <v>緑地Ｇ</v>
      </c>
      <c r="P25" s="92"/>
      <c r="Q25" s="93"/>
      <c r="R25" s="97"/>
      <c r="S25" s="98"/>
      <c r="T25" s="99"/>
      <c r="U25" s="85" t="s">
        <v>140</v>
      </c>
      <c r="V25" s="86"/>
      <c r="W25" s="87"/>
      <c r="X25" s="85" t="s">
        <v>143</v>
      </c>
      <c r="Y25" s="86"/>
      <c r="Z25" s="87"/>
      <c r="AA25" s="85" t="s">
        <v>154</v>
      </c>
      <c r="AB25" s="86"/>
      <c r="AC25" s="87"/>
      <c r="AD25" s="85" t="s">
        <v>151</v>
      </c>
      <c r="AE25" s="86"/>
      <c r="AF25" s="87"/>
      <c r="AG25" s="85" t="s">
        <v>171</v>
      </c>
      <c r="AH25" s="86"/>
      <c r="AI25" s="87"/>
      <c r="AJ25" s="76"/>
      <c r="AK25" s="76"/>
      <c r="AL25" s="76"/>
      <c r="AM25" s="76"/>
      <c r="AN25" s="76"/>
      <c r="AO25" s="76"/>
      <c r="AP25" s="76"/>
      <c r="AQ25" s="76"/>
      <c r="AR25" s="173"/>
      <c r="AS25" s="11"/>
      <c r="AT25" s="11"/>
      <c r="AV25" s="6"/>
      <c r="AW25" s="6"/>
      <c r="AX25" s="6"/>
      <c r="AY25" s="84"/>
    </row>
    <row r="26" spans="1:51" ht="20.100000000000001" customHeight="1" x14ac:dyDescent="0.2">
      <c r="A26" s="61"/>
      <c r="B26" s="149"/>
      <c r="C26" s="103" t="str">
        <f>IF(AND($R$6=""),"",$R$6)</f>
        <v/>
      </c>
      <c r="D26" s="104"/>
      <c r="E26" s="105"/>
      <c r="F26" s="103" t="str">
        <f>IF(AND($R$10=""),"",$R$10)</f>
        <v/>
      </c>
      <c r="G26" s="104"/>
      <c r="H26" s="105"/>
      <c r="I26" s="103" t="str">
        <f>IF(AND($R$14=""),"",$R$14)</f>
        <v/>
      </c>
      <c r="J26" s="104"/>
      <c r="K26" s="105"/>
      <c r="L26" s="103" t="str">
        <f>IF(AND($R$18=""),"",$R$18)</f>
        <v/>
      </c>
      <c r="M26" s="104"/>
      <c r="N26" s="105"/>
      <c r="O26" s="103" t="str">
        <f>IF(AND($R$22=""),"",$R$22)</f>
        <v/>
      </c>
      <c r="P26" s="104"/>
      <c r="Q26" s="105"/>
      <c r="R26" s="97"/>
      <c r="S26" s="98"/>
      <c r="T26" s="99"/>
      <c r="U26" s="78"/>
      <c r="V26" s="79"/>
      <c r="W26" s="80"/>
      <c r="X26" s="78"/>
      <c r="Y26" s="79"/>
      <c r="Z26" s="80"/>
      <c r="AA26" s="78"/>
      <c r="AB26" s="79"/>
      <c r="AC26" s="80"/>
      <c r="AD26" s="78"/>
      <c r="AE26" s="79"/>
      <c r="AF26" s="80"/>
      <c r="AG26" s="78"/>
      <c r="AH26" s="79"/>
      <c r="AI26" s="80"/>
      <c r="AJ26" s="76"/>
      <c r="AK26" s="76"/>
      <c r="AL26" s="76"/>
      <c r="AM26" s="76"/>
      <c r="AN26" s="76"/>
      <c r="AO26" s="76"/>
      <c r="AP26" s="76"/>
      <c r="AQ26" s="76"/>
      <c r="AR26" s="173"/>
      <c r="AS26" s="11"/>
      <c r="AT26" s="11"/>
      <c r="AV26" s="6"/>
      <c r="AW26" s="6"/>
      <c r="AX26" s="6"/>
      <c r="AY26" s="84"/>
    </row>
    <row r="27" spans="1:51" ht="24" customHeight="1" x14ac:dyDescent="0.2">
      <c r="A27" s="62"/>
      <c r="B27" s="150"/>
      <c r="C27" s="12">
        <f>IF(AND($T$7=""),"",$T$7)</f>
        <v>1</v>
      </c>
      <c r="D27" s="16" t="str">
        <f>IF(AND($C27="",$E27=""),"",IF($C27&gt;$E27,"○",IF($C27=$E27,"△",IF($C27&lt;$E27,"●"))))</f>
        <v>●</v>
      </c>
      <c r="E27" s="17">
        <f>IF(AND($R$7=""),"",$R$7)</f>
        <v>3</v>
      </c>
      <c r="F27" s="12">
        <f>IF(AND(T$11=""),"",T$11)</f>
        <v>0</v>
      </c>
      <c r="G27" s="16" t="str">
        <f>IF(AND($F27="",$H27=""),"",IF($F27&gt;$H27,"○",IF($F27=$H27,"△",IF($F27&lt;$H27,"●"))))</f>
        <v>△</v>
      </c>
      <c r="H27" s="17">
        <f>IF(AND(R$11=""),"",R$11)</f>
        <v>0</v>
      </c>
      <c r="I27" s="12">
        <f>IF(AND($T$15=""),"",$T$15)</f>
        <v>0</v>
      </c>
      <c r="J27" s="16" t="str">
        <f>IF(AND($I27="",$K27=""),"",IF($I27&gt;$K27,"○",IF($I27=$K27,"△",IF($I27&lt;$K27,"●"))))</f>
        <v>●</v>
      </c>
      <c r="K27" s="17">
        <f>IF(AND($R$15=""),"",$R$15)</f>
        <v>8</v>
      </c>
      <c r="L27" s="12">
        <f>IF(AND($T$19=""),"",$T$19)</f>
        <v>1</v>
      </c>
      <c r="M27" s="16" t="str">
        <f>IF(AND($L27="",$N27=""),"",IF($L27&gt;$N27,"○",IF($L27=$N27,"△",IF($L27&lt;$N27,"●"))))</f>
        <v>●</v>
      </c>
      <c r="N27" s="17">
        <f>IF(AND($R$19=""),"",$R$19)</f>
        <v>5</v>
      </c>
      <c r="O27" s="12">
        <f>IF(AND($T$23=""),"",$T$23)</f>
        <v>1</v>
      </c>
      <c r="P27" s="16" t="str">
        <f>IF(AND($O27="",$Q27=""),"",IF($O27&gt;$Q27,"○",IF($O27=$Q27,"△",IF($O27&lt;$Q27,"●"))))</f>
        <v>○</v>
      </c>
      <c r="Q27" s="17">
        <f>IF(AND($R$23=""),"",$R$23)</f>
        <v>0</v>
      </c>
      <c r="R27" s="100"/>
      <c r="S27" s="101"/>
      <c r="T27" s="102"/>
      <c r="U27" s="33">
        <v>1</v>
      </c>
      <c r="V27" s="34" t="str">
        <f>IF(AND($U27="",$W27=""),"",IF($U27&gt;$W27,"○",IF($U27=$W27,"△",IF($U27&lt;$W27,"●"))))</f>
        <v>●</v>
      </c>
      <c r="W27" s="35">
        <v>3</v>
      </c>
      <c r="X27" s="33">
        <v>2</v>
      </c>
      <c r="Y27" s="34" t="str">
        <f>IF(AND($X27="",$Z27=""),"",IF($X27&gt;$Z27,"○",IF($X27=$Z27,"△",IF($X27&lt;$Z27,"●"))))</f>
        <v>●</v>
      </c>
      <c r="Z27" s="35">
        <v>3</v>
      </c>
      <c r="AA27" s="33">
        <v>2</v>
      </c>
      <c r="AB27" s="34" t="str">
        <f>IF(AND($AA27="",$AC27=""),"",IF($AA27&gt;$AC27,"○",IF($AA27=$AC27,"△",IF($AA27&lt;$AC27,"●"))))</f>
        <v>○</v>
      </c>
      <c r="AC27" s="35">
        <v>1</v>
      </c>
      <c r="AD27" s="33">
        <v>1</v>
      </c>
      <c r="AE27" s="34" t="str">
        <f>IF(AND($AD27="",$AF27=""),"",IF($AD27&gt;$AF27,"○",IF($AD27=$AF27,"△",IF($AD27&lt;$AF27,"●"))))</f>
        <v>○</v>
      </c>
      <c r="AF27" s="35">
        <v>0</v>
      </c>
      <c r="AG27" s="33">
        <v>1</v>
      </c>
      <c r="AH27" s="34" t="str">
        <f>IF(AND($AG27="",$AI27=""),"",IF($AG27&gt;$AI27,"○",IF($AG27=$AI27,"△",IF($AG27&lt;$AI27,"●"))))</f>
        <v>△</v>
      </c>
      <c r="AI27" s="35">
        <v>1</v>
      </c>
      <c r="AJ27" s="77"/>
      <c r="AK27" s="77"/>
      <c r="AL27" s="77"/>
      <c r="AM27" s="77"/>
      <c r="AN27" s="77"/>
      <c r="AO27" s="77"/>
      <c r="AP27" s="77"/>
      <c r="AQ27" s="77"/>
      <c r="AR27" s="174"/>
      <c r="AS27" s="13">
        <f>COUNTIF(C27:AI27,"○")*3</f>
        <v>9</v>
      </c>
      <c r="AT27" s="13">
        <f>COUNTIF(C27:AI27,"△")*1</f>
        <v>2</v>
      </c>
      <c r="AU27" s="13">
        <f>COUNTIF(C27:AI27,"●")*0</f>
        <v>0</v>
      </c>
      <c r="AV27" s="14" t="str">
        <f>B24</f>
        <v>二子玉川</v>
      </c>
      <c r="AW27" s="14"/>
      <c r="AX27" s="6"/>
      <c r="AY27" s="84"/>
    </row>
    <row r="28" spans="1:51" ht="20.100000000000001" customHeight="1" x14ac:dyDescent="0.2">
      <c r="A28" s="60">
        <v>7</v>
      </c>
      <c r="B28" s="148" t="s">
        <v>100</v>
      </c>
      <c r="C28" s="88">
        <f>IF(AND($U$4=""),"",$U$4)</f>
        <v>42910</v>
      </c>
      <c r="D28" s="89"/>
      <c r="E28" s="90"/>
      <c r="F28" s="88">
        <f>IF(AND($U$8=""),"",$U$8)</f>
        <v>42938</v>
      </c>
      <c r="G28" s="89"/>
      <c r="H28" s="90"/>
      <c r="I28" s="88">
        <f>IF(AND($U$12=""),"",$U$12)</f>
        <v>42925</v>
      </c>
      <c r="J28" s="89"/>
      <c r="K28" s="90"/>
      <c r="L28" s="88">
        <f>IF(AND($U$16=""),"",$U$16)</f>
        <v>42973</v>
      </c>
      <c r="M28" s="89"/>
      <c r="N28" s="90"/>
      <c r="O28" s="88">
        <f>IF(AND($U$20=""),"",$U$20)</f>
        <v>42933</v>
      </c>
      <c r="P28" s="89"/>
      <c r="Q28" s="90"/>
      <c r="R28" s="88">
        <f>IF(AND($U$24=""),"",$U$24)</f>
        <v>42932</v>
      </c>
      <c r="S28" s="89"/>
      <c r="T28" s="90"/>
      <c r="U28" s="63"/>
      <c r="V28" s="64"/>
      <c r="W28" s="65"/>
      <c r="X28" s="72">
        <v>42960</v>
      </c>
      <c r="Y28" s="73"/>
      <c r="Z28" s="74"/>
      <c r="AA28" s="72">
        <v>42910</v>
      </c>
      <c r="AB28" s="73"/>
      <c r="AC28" s="74"/>
      <c r="AD28" s="72">
        <v>43008</v>
      </c>
      <c r="AE28" s="73"/>
      <c r="AF28" s="74"/>
      <c r="AG28" s="72">
        <v>43001</v>
      </c>
      <c r="AH28" s="73"/>
      <c r="AI28" s="74"/>
      <c r="AJ28" s="75">
        <f t="shared" ref="AJ28" si="45">IF(AND($D31="",$G31="",$J31="",$M31="",$P31="",$S31="",$V31="",$Y31="",$AB31="",$AE31="",$AH31=""),"",SUM((COUNTIF($C31:$AI31,"○")),(COUNTIF($C31:$AI31,"●")),(COUNTIF($C31:$AI31,"△"))))</f>
        <v>10</v>
      </c>
      <c r="AK28" s="75">
        <f t="shared" ref="AK28" si="46">IF(AND($D31="",$G31="",$J31="",$M31="",$P31="",$S31="",$V31="",$Y31="",$AB31="",$AE31="",$AH31=""),"",SUM($AS31:$AU31))</f>
        <v>19</v>
      </c>
      <c r="AL28" s="75">
        <f t="shared" ref="AL28" si="47">IF(AND($D31="",$G31="",$J31="",$J31="",$M31="",$P31="",$S31="",$V31="",$Y31="",$AB31="",$AE31="",$AH31=""),"",COUNTIF(C31:AI31,"○"))</f>
        <v>6</v>
      </c>
      <c r="AM28" s="75">
        <f t="shared" ref="AM28" si="48">IF(AND($D31="",$G31="",$J31="",$J31="",$M31="",$P31="",$S31="",$V31="",$Y31="",$AB31="",$AE31="",$AH31=""),"",COUNTIF(C31:AI31,"●"))</f>
        <v>3</v>
      </c>
      <c r="AN28" s="75">
        <f t="shared" ref="AN28" si="49">IF(AND($D31="",$G31="",$J31="",$J31="",$M31="",$P31="",$S31="",$V31="",$Y31="",$AB31="",$AE31="",$AH31=""),"",COUNTIF(C31:AI31,"△"))</f>
        <v>1</v>
      </c>
      <c r="AO28" s="75">
        <f t="shared" ref="AO28" si="50">IF(AND($C31="",$F31="",$I31="",$L31="",$O31="",$R31="",$U31="",$X31="",$AA31="",$AD31="",$AG31=""),"",SUM($C31,$F31,$I31,$L31,$O31,$R31,$U31,$X31,$AA31,$AD31,$AG31))</f>
        <v>18</v>
      </c>
      <c r="AP28" s="75">
        <f t="shared" ref="AP28" si="51">IF(AND($E31="",$H31="",$K31="",$N31="",$Q31="",$T31="",$W31="",$Z31="",$AC31="",$AF31="",$AI31=""),"",SUM($E31,$H31,$K31,$N31,$Q31,$T31,$W31,$Z31,$AC31,$AF31,$AI31))</f>
        <v>15</v>
      </c>
      <c r="AQ28" s="75">
        <f t="shared" ref="AQ28" si="52">IF(AND($AO28="",$AP28=""),"",($AO28-$AP28))</f>
        <v>3</v>
      </c>
      <c r="AR28" s="172">
        <f>IF(AND($AJ28=""),"",RANK(AY28,AY$4:AY$47))</f>
        <v>4</v>
      </c>
      <c r="AS28" s="11"/>
      <c r="AT28" s="11"/>
      <c r="AV28" s="6"/>
      <c r="AW28" s="6"/>
      <c r="AX28" s="6"/>
      <c r="AY28" s="84">
        <f t="shared" ref="AY28" si="53">IFERROR(AK28+AQ28*0.01,"")</f>
        <v>19.03</v>
      </c>
    </row>
    <row r="29" spans="1:51" ht="20.100000000000001" customHeight="1" x14ac:dyDescent="0.2">
      <c r="A29" s="61"/>
      <c r="B29" s="149"/>
      <c r="C29" s="91" t="str">
        <f>IF(AND($U$5=""),"",$U$5)</f>
        <v>補助G</v>
      </c>
      <c r="D29" s="92"/>
      <c r="E29" s="93"/>
      <c r="F29" s="91" t="str">
        <f>IF(AND($U$9=""),"",$U$9)</f>
        <v>緑地G</v>
      </c>
      <c r="G29" s="92"/>
      <c r="H29" s="93"/>
      <c r="I29" s="91" t="str">
        <f>IF(AND($U$13=""),"",$U$13)</f>
        <v>緑地Ｇ</v>
      </c>
      <c r="J29" s="92"/>
      <c r="K29" s="93"/>
      <c r="L29" s="91" t="str">
        <f>IF(AND($U$17=""),"",$U$17)</f>
        <v>緑地Ｇ</v>
      </c>
      <c r="M29" s="92"/>
      <c r="N29" s="93"/>
      <c r="O29" s="91" t="str">
        <f>IF(AND($U$21=""),"",$U$21)</f>
        <v>緑地G</v>
      </c>
      <c r="P29" s="92"/>
      <c r="Q29" s="93"/>
      <c r="R29" s="91" t="str">
        <f>IF(AND($U$25=""),"",$U$25)</f>
        <v>緑地G</v>
      </c>
      <c r="S29" s="92"/>
      <c r="T29" s="93"/>
      <c r="U29" s="66"/>
      <c r="V29" s="67"/>
      <c r="W29" s="68"/>
      <c r="X29" s="85" t="s">
        <v>154</v>
      </c>
      <c r="Y29" s="86"/>
      <c r="Z29" s="87"/>
      <c r="AA29" s="85" t="s">
        <v>124</v>
      </c>
      <c r="AB29" s="86"/>
      <c r="AC29" s="87"/>
      <c r="AD29" s="85" t="s">
        <v>171</v>
      </c>
      <c r="AE29" s="86"/>
      <c r="AF29" s="87"/>
      <c r="AG29" s="85" t="s">
        <v>168</v>
      </c>
      <c r="AH29" s="86"/>
      <c r="AI29" s="87"/>
      <c r="AJ29" s="76"/>
      <c r="AK29" s="76"/>
      <c r="AL29" s="76"/>
      <c r="AM29" s="76"/>
      <c r="AN29" s="76"/>
      <c r="AO29" s="76"/>
      <c r="AP29" s="76"/>
      <c r="AQ29" s="76"/>
      <c r="AR29" s="173"/>
      <c r="AS29" s="11"/>
      <c r="AT29" s="11"/>
      <c r="AV29" s="6"/>
      <c r="AW29" s="6"/>
      <c r="AX29" s="6"/>
      <c r="AY29" s="84"/>
    </row>
    <row r="30" spans="1:51" ht="20.100000000000001" customHeight="1" x14ac:dyDescent="0.2">
      <c r="A30" s="61"/>
      <c r="B30" s="149"/>
      <c r="C30" s="103" t="str">
        <f>IF(AND($U$6=""),"",$U$6)</f>
        <v/>
      </c>
      <c r="D30" s="104"/>
      <c r="E30" s="105"/>
      <c r="F30" s="103" t="str">
        <f>IF(AND($U$10=""),"",$U$10)</f>
        <v/>
      </c>
      <c r="G30" s="104"/>
      <c r="H30" s="105"/>
      <c r="I30" s="103" t="str">
        <f>IF(AND($U$14=""),"",$U$14)</f>
        <v/>
      </c>
      <c r="J30" s="104"/>
      <c r="K30" s="105"/>
      <c r="L30" s="103" t="str">
        <f>IF(AND($U$18=""),"",$U$18)</f>
        <v/>
      </c>
      <c r="M30" s="104"/>
      <c r="N30" s="105"/>
      <c r="O30" s="103" t="str">
        <f>IF(AND($U$22=""),"",$U$22)</f>
        <v/>
      </c>
      <c r="P30" s="104"/>
      <c r="Q30" s="105"/>
      <c r="R30" s="103" t="str">
        <f>IF(AND($U$26=""),"",$U$26)</f>
        <v/>
      </c>
      <c r="S30" s="104"/>
      <c r="T30" s="105"/>
      <c r="U30" s="66"/>
      <c r="V30" s="67"/>
      <c r="W30" s="68"/>
      <c r="X30" s="78"/>
      <c r="Y30" s="79"/>
      <c r="Z30" s="80"/>
      <c r="AA30" s="78"/>
      <c r="AB30" s="79"/>
      <c r="AC30" s="80"/>
      <c r="AD30" s="78"/>
      <c r="AE30" s="79"/>
      <c r="AF30" s="80"/>
      <c r="AG30" s="78"/>
      <c r="AH30" s="79"/>
      <c r="AI30" s="80"/>
      <c r="AJ30" s="76"/>
      <c r="AK30" s="76"/>
      <c r="AL30" s="76"/>
      <c r="AM30" s="76"/>
      <c r="AN30" s="76"/>
      <c r="AO30" s="76"/>
      <c r="AP30" s="76"/>
      <c r="AQ30" s="76"/>
      <c r="AR30" s="173"/>
      <c r="AS30" s="11"/>
      <c r="AT30" s="11"/>
      <c r="AV30" s="6"/>
      <c r="AW30" s="6"/>
      <c r="AX30" s="6"/>
      <c r="AY30" s="84"/>
    </row>
    <row r="31" spans="1:51" ht="24" customHeight="1" x14ac:dyDescent="0.2">
      <c r="A31" s="62"/>
      <c r="B31" s="150"/>
      <c r="C31" s="12">
        <f>IF(AND($W$7=""),"",$W$7)</f>
        <v>3</v>
      </c>
      <c r="D31" s="16" t="str">
        <f>IF(AND($C31="",$E31=""),"",IF($C31&gt;$E31,"○",IF($C31=$E31,"△",IF($C31&lt;$E31,"●"))))</f>
        <v>○</v>
      </c>
      <c r="E31" s="17">
        <f>IF(AND($U$7=""),"",$U$7)</f>
        <v>1</v>
      </c>
      <c r="F31" s="12">
        <f>IF(AND(W$11=""),"",W$11)</f>
        <v>4</v>
      </c>
      <c r="G31" s="16" t="str">
        <f>IF(AND($F31="",$H31=""),"",IF($F31&gt;$H31,"○",IF($F31=$H31,"△",IF($F31&lt;$H31,"●"))))</f>
        <v>○</v>
      </c>
      <c r="H31" s="17">
        <f>IF(AND(U$11=""),"",U$11)</f>
        <v>2</v>
      </c>
      <c r="I31" s="12">
        <f>IF(AND($W$15=""),"",$W$15)</f>
        <v>1</v>
      </c>
      <c r="J31" s="16" t="str">
        <f>IF(AND($I31="",$K31=""),"",IF($I31&gt;$K31,"○",IF($I31=$K31,"△",IF($I31&lt;$K31,"●"))))</f>
        <v>●</v>
      </c>
      <c r="K31" s="17">
        <f>IF(AND($U$15=""),"",$U$15)</f>
        <v>4</v>
      </c>
      <c r="L31" s="12">
        <f>IF(AND($W$19=""),"",$W$19)</f>
        <v>0</v>
      </c>
      <c r="M31" s="16" t="str">
        <f>IF(AND($L31="",$N31=""),"",IF($L31&gt;$N31,"○",IF($L31=$N31,"△",IF($L31&lt;$N31,"●"))))</f>
        <v>●</v>
      </c>
      <c r="N31" s="17">
        <f>IF(AND($U$19=""),"",$U$19)</f>
        <v>5</v>
      </c>
      <c r="O31" s="12">
        <f>IF(AND($W$23=""),"",$W$23)</f>
        <v>3</v>
      </c>
      <c r="P31" s="16" t="str">
        <f>IF(AND($O31="",$Q31=""),"",IF($O31&gt;$Q31,"○",IF($O31=$Q31,"△",IF($O31&lt;$Q31,"●"))))</f>
        <v>○</v>
      </c>
      <c r="Q31" s="17">
        <f>IF(AND($U$23=""),"",$U$23)</f>
        <v>0</v>
      </c>
      <c r="R31" s="12">
        <f>IF(AND($W$27=""),"",$W$27)</f>
        <v>3</v>
      </c>
      <c r="S31" s="16" t="str">
        <f>IF(AND($R31="",$T31=""),"",IF($R31&gt;$T31,"○",IF($R31=$T31,"△",IF($R31&lt;$T31,"●"))))</f>
        <v>○</v>
      </c>
      <c r="T31" s="17">
        <f>IF(AND($U$27=""),"",$U$27)</f>
        <v>1</v>
      </c>
      <c r="U31" s="69"/>
      <c r="V31" s="70"/>
      <c r="W31" s="71"/>
      <c r="X31" s="33">
        <v>0</v>
      </c>
      <c r="Y31" s="34" t="str">
        <f>IF(AND($X31="",$Z31=""),"",IF($X31&gt;$Z31,"○",IF($X31=$Z31,"△",IF($X31&lt;$Z31,"●"))))</f>
        <v>●</v>
      </c>
      <c r="Z31" s="35">
        <v>1</v>
      </c>
      <c r="AA31" s="33">
        <v>2</v>
      </c>
      <c r="AB31" s="34" t="str">
        <f>IF(AND($AA31="",$AC31=""),"",IF($AA31&gt;$AC31,"○",IF($AA31=$AC31,"△",IF($AA31&lt;$AC31,"●"))))</f>
        <v>○</v>
      </c>
      <c r="AC31" s="35">
        <v>1</v>
      </c>
      <c r="AD31" s="33">
        <v>2</v>
      </c>
      <c r="AE31" s="34" t="str">
        <f>IF(AND($AD31="",$AF31=""),"",IF($AD31&gt;$AF31,"○",IF($AD31=$AF31,"△",IF($AD31&lt;$AF31,"●"))))</f>
        <v>○</v>
      </c>
      <c r="AF31" s="35">
        <v>0</v>
      </c>
      <c r="AG31" s="33">
        <v>0</v>
      </c>
      <c r="AH31" s="34" t="str">
        <f>IF(AND($AG31="",$AI31=""),"",IF($AG31&gt;$AI31,"○",IF($AG31=$AI31,"△",IF($AG31&lt;$AI31,"●"))))</f>
        <v>△</v>
      </c>
      <c r="AI31" s="35">
        <v>0</v>
      </c>
      <c r="AJ31" s="77"/>
      <c r="AK31" s="77"/>
      <c r="AL31" s="77"/>
      <c r="AM31" s="77"/>
      <c r="AN31" s="77"/>
      <c r="AO31" s="77"/>
      <c r="AP31" s="77"/>
      <c r="AQ31" s="77"/>
      <c r="AR31" s="174"/>
      <c r="AS31" s="13">
        <f>COUNTIF(C31:AI31,"○")*3</f>
        <v>18</v>
      </c>
      <c r="AT31" s="13">
        <f>COUNTIF(C31:AI31,"△")*1</f>
        <v>1</v>
      </c>
      <c r="AU31" s="13">
        <f>COUNTIF(C31:AI31,"●")*0</f>
        <v>0</v>
      </c>
      <c r="AV31" s="14" t="str">
        <f>B28</f>
        <v>深沢</v>
      </c>
      <c r="AW31" s="14"/>
      <c r="AX31" s="6"/>
      <c r="AY31" s="84"/>
    </row>
    <row r="32" spans="1:51" ht="20.100000000000001" customHeight="1" x14ac:dyDescent="0.2">
      <c r="A32" s="60">
        <v>8</v>
      </c>
      <c r="B32" s="148" t="s">
        <v>129</v>
      </c>
      <c r="C32" s="88">
        <f>IF(AND($X$4=""),"",$X$4)</f>
        <v>42981</v>
      </c>
      <c r="D32" s="89"/>
      <c r="E32" s="90"/>
      <c r="F32" s="88">
        <f>IF(AND($X$8=""),"",$X$8)</f>
        <v>42960</v>
      </c>
      <c r="G32" s="89"/>
      <c r="H32" s="90"/>
      <c r="I32" s="88">
        <f>IF(AND($X$12=""),"",$X$12)</f>
        <v>42945</v>
      </c>
      <c r="J32" s="89"/>
      <c r="K32" s="90"/>
      <c r="L32" s="88">
        <f>IF(AND($X$16=""),"",$X$16)</f>
        <v>42932</v>
      </c>
      <c r="M32" s="89"/>
      <c r="N32" s="90"/>
      <c r="O32" s="88">
        <f>IF(AND($X$20=""),"",$X$20)</f>
        <v>43001</v>
      </c>
      <c r="P32" s="89"/>
      <c r="Q32" s="90"/>
      <c r="R32" s="88">
        <f>IF(AND($X$24=""),"",$X$24)</f>
        <v>42945</v>
      </c>
      <c r="S32" s="89"/>
      <c r="T32" s="90"/>
      <c r="U32" s="88">
        <f>IF(AND($X$28=""),"",$X$28)</f>
        <v>42960</v>
      </c>
      <c r="V32" s="89"/>
      <c r="W32" s="90"/>
      <c r="X32" s="94"/>
      <c r="Y32" s="95"/>
      <c r="Z32" s="96"/>
      <c r="AA32" s="72">
        <v>42938</v>
      </c>
      <c r="AB32" s="73"/>
      <c r="AC32" s="74"/>
      <c r="AD32" s="72">
        <v>42973</v>
      </c>
      <c r="AE32" s="73"/>
      <c r="AF32" s="74"/>
      <c r="AG32" s="72">
        <v>42932</v>
      </c>
      <c r="AH32" s="73"/>
      <c r="AI32" s="74"/>
      <c r="AJ32" s="75">
        <f t="shared" ref="AJ32" si="54">IF(AND($D35="",$G35="",$J35="",$M35="",$P35="",$S35="",$V35="",$Y35="",$AB35="",$AE35="",$AH35=""),"",SUM((COUNTIF($C35:$AI35,"○")),(COUNTIF($C35:$AI35,"●")),(COUNTIF($C35:$AI35,"△"))))</f>
        <v>10</v>
      </c>
      <c r="AK32" s="75">
        <f t="shared" ref="AK32" si="55">IF(AND($D35="",$G35="",$J35="",$M35="",$P35="",$S35="",$V35="",$Y35="",$AB35="",$AE35="",$AH35=""),"",SUM($AS35:$AU35))</f>
        <v>7</v>
      </c>
      <c r="AL32" s="75">
        <f t="shared" ref="AL32" si="56">IF(AND($D35="",$G35="",$J35="",$J35="",$M35="",$P35="",$S35="",$V35="",$Y35="",$AB35="",$AE35="",$AH35=""),"",COUNTIF(C35:AI35,"○"))</f>
        <v>2</v>
      </c>
      <c r="AM32" s="75">
        <f t="shared" ref="AM32" si="57">IF(AND($D35="",$G35="",$J35="",$J35="",$M35="",$P35="",$S35="",$V35="",$Y35="",$AB35="",$AE35="",$AH35=""),"",COUNTIF(C35:AI35,"●"))</f>
        <v>7</v>
      </c>
      <c r="AN32" s="75">
        <f t="shared" ref="AN32" si="58">IF(AND($D35="",$G35="",$J35="",$J35="",$M35="",$P35="",$S35="",$V35="",$Y35="",$AB35="",$AE35="",$AH35=""),"",COUNTIF(C35:AI35,"△"))</f>
        <v>1</v>
      </c>
      <c r="AO32" s="75">
        <f t="shared" ref="AO32" si="59">IF(AND($C35="",$F35="",$I35="",$L35="",$O35="",$R35="",$U35="",$X35="",$AA35="",$AD35="",$AG35=""),"",SUM($C35,$F35,$I35,$L35,$O35,$R35,$U35,$X35,$AA35,$AD35,$AG35))</f>
        <v>8</v>
      </c>
      <c r="AP32" s="75">
        <f t="shared" ref="AP32" si="60">IF(AND($E35="",$H35="",$K35="",$N35="",$Q35="",$T35="",$W35="",$Z35="",$AC35="",$AF35="",$AI35=""),"",SUM($E35,$H35,$K35,$N35,$Q35,$T35,$W35,$Z35,$AC35,$AF35,$AI35))</f>
        <v>24</v>
      </c>
      <c r="AQ32" s="75">
        <f t="shared" ref="AQ32" si="61">IF(AND($AO32="",$AP32=""),"",($AO32-$AP32))</f>
        <v>-16</v>
      </c>
      <c r="AR32" s="172">
        <f>IF(AND($AJ32=""),"",RANK(AY32,AY$4:AY$47))</f>
        <v>9</v>
      </c>
      <c r="AS32" s="11"/>
      <c r="AT32" s="11"/>
      <c r="AV32" s="6"/>
      <c r="AW32" s="6"/>
      <c r="AX32" s="6"/>
      <c r="AY32" s="84">
        <f t="shared" ref="AY32" si="62">IFERROR(AK32+AQ32*0.01,"")</f>
        <v>6.84</v>
      </c>
    </row>
    <row r="33" spans="1:51" ht="20.100000000000001" customHeight="1" x14ac:dyDescent="0.2">
      <c r="A33" s="61"/>
      <c r="B33" s="149"/>
      <c r="C33" s="91" t="str">
        <f>IF(AND($X$5=""),"",$X$5)</f>
        <v>緑地G</v>
      </c>
      <c r="D33" s="92"/>
      <c r="E33" s="93"/>
      <c r="F33" s="91" t="str">
        <f>IF(AND($X$9=""),"",$X$9)</f>
        <v>緑地Ｇ</v>
      </c>
      <c r="G33" s="92"/>
      <c r="H33" s="93"/>
      <c r="I33" s="91" t="str">
        <f>IF(AND($X$13=""),"",$X$13)</f>
        <v>総合G</v>
      </c>
      <c r="J33" s="92"/>
      <c r="K33" s="93"/>
      <c r="L33" s="91" t="str">
        <f>IF(AND($X$17=""),"",$X$17)</f>
        <v>緑地G</v>
      </c>
      <c r="M33" s="92"/>
      <c r="N33" s="93"/>
      <c r="O33" s="91" t="str">
        <f>IF(AND($X$21=""),"",$X$21)</f>
        <v>緑地Ｇ</v>
      </c>
      <c r="P33" s="92"/>
      <c r="Q33" s="93"/>
      <c r="R33" s="91" t="str">
        <f>IF(AND($X$25=""),"",$X$25)</f>
        <v>総合G</v>
      </c>
      <c r="S33" s="92"/>
      <c r="T33" s="93"/>
      <c r="U33" s="91" t="str">
        <f>IF(AND($X$29=""),"",$X$29)</f>
        <v>緑地Ｇ</v>
      </c>
      <c r="V33" s="92"/>
      <c r="W33" s="93"/>
      <c r="X33" s="97"/>
      <c r="Y33" s="98"/>
      <c r="Z33" s="99"/>
      <c r="AA33" s="85" t="s">
        <v>141</v>
      </c>
      <c r="AB33" s="86"/>
      <c r="AC33" s="87"/>
      <c r="AD33" s="85" t="s">
        <v>154</v>
      </c>
      <c r="AE33" s="86"/>
      <c r="AF33" s="87"/>
      <c r="AG33" s="85" t="s">
        <v>140</v>
      </c>
      <c r="AH33" s="86"/>
      <c r="AI33" s="87"/>
      <c r="AJ33" s="76"/>
      <c r="AK33" s="76"/>
      <c r="AL33" s="76"/>
      <c r="AM33" s="76"/>
      <c r="AN33" s="76"/>
      <c r="AO33" s="76"/>
      <c r="AP33" s="76"/>
      <c r="AQ33" s="76"/>
      <c r="AR33" s="173"/>
      <c r="AS33" s="11"/>
      <c r="AT33" s="11"/>
      <c r="AV33" s="6"/>
      <c r="AW33" s="6"/>
      <c r="AX33" s="6"/>
      <c r="AY33" s="84"/>
    </row>
    <row r="34" spans="1:51" ht="20.100000000000001" customHeight="1" x14ac:dyDescent="0.2">
      <c r="A34" s="61"/>
      <c r="B34" s="149"/>
      <c r="C34" s="103" t="str">
        <f>IF(AND($X$6=""),"",$X$6)</f>
        <v/>
      </c>
      <c r="D34" s="104"/>
      <c r="E34" s="105"/>
      <c r="F34" s="103" t="str">
        <f>IF(AND($X$10=""),"",$X$10)</f>
        <v/>
      </c>
      <c r="G34" s="104"/>
      <c r="H34" s="105"/>
      <c r="I34" s="103" t="str">
        <f>IF(AND($X$14=""),"",$X$14)</f>
        <v/>
      </c>
      <c r="J34" s="104"/>
      <c r="K34" s="105"/>
      <c r="L34" s="103" t="str">
        <f>IF(AND($X$18=""),"",$X$18)</f>
        <v/>
      </c>
      <c r="M34" s="104"/>
      <c r="N34" s="105"/>
      <c r="O34" s="103" t="str">
        <f>IF(AND($X$22=""),"",$X$22)</f>
        <v/>
      </c>
      <c r="P34" s="104"/>
      <c r="Q34" s="105"/>
      <c r="R34" s="103" t="str">
        <f>IF(AND($X$26=""),"",$X$26)</f>
        <v/>
      </c>
      <c r="S34" s="104"/>
      <c r="T34" s="105"/>
      <c r="U34" s="103" t="str">
        <f>IF(AND($X$30=""),"",$X$30)</f>
        <v/>
      </c>
      <c r="V34" s="104"/>
      <c r="W34" s="105"/>
      <c r="X34" s="97"/>
      <c r="Y34" s="98"/>
      <c r="Z34" s="99"/>
      <c r="AA34" s="109"/>
      <c r="AB34" s="110"/>
      <c r="AC34" s="111"/>
      <c r="AD34" s="78"/>
      <c r="AE34" s="79"/>
      <c r="AF34" s="80"/>
      <c r="AG34" s="78"/>
      <c r="AH34" s="79"/>
      <c r="AI34" s="80"/>
      <c r="AJ34" s="76"/>
      <c r="AK34" s="76"/>
      <c r="AL34" s="76"/>
      <c r="AM34" s="76"/>
      <c r="AN34" s="76"/>
      <c r="AO34" s="76"/>
      <c r="AP34" s="76"/>
      <c r="AQ34" s="76"/>
      <c r="AR34" s="173"/>
      <c r="AS34" s="11"/>
      <c r="AT34" s="11"/>
      <c r="AV34" s="6"/>
      <c r="AW34" s="6"/>
      <c r="AX34" s="6"/>
      <c r="AY34" s="84"/>
    </row>
    <row r="35" spans="1:51" ht="24" customHeight="1" x14ac:dyDescent="0.2">
      <c r="A35" s="62"/>
      <c r="B35" s="150"/>
      <c r="C35" s="12">
        <f>IF(AND($Z$7=""),"",$Z$7)</f>
        <v>2</v>
      </c>
      <c r="D35" s="16" t="str">
        <f>IF(AND($C35="",$E35=""),"",IF($C35&gt;$E35,"○",IF($C35=$E35,"△",IF($C35&lt;$E35,"●"))))</f>
        <v>●</v>
      </c>
      <c r="E35" s="17">
        <f>IF(AND($X$7=""),"",$X$7)</f>
        <v>3</v>
      </c>
      <c r="F35" s="12">
        <f>IF(AND(Z$11=""),"",Z$11)</f>
        <v>0</v>
      </c>
      <c r="G35" s="16" t="str">
        <f>IF(AND($F35="",$H35=""),"",IF($F35&gt;$H35,"○",IF($F35=$H35,"△",IF($F35&lt;$H35,"●"))))</f>
        <v>●</v>
      </c>
      <c r="H35" s="17">
        <f>IF(AND(X$11=""),"",X$11)</f>
        <v>1</v>
      </c>
      <c r="I35" s="12">
        <f>IF(AND($Z$15=""),"",$Z$15)</f>
        <v>0</v>
      </c>
      <c r="J35" s="16" t="str">
        <f>IF(AND($I35="",$K35=""),"",IF($I35&gt;$K35,"○",IF($I35=$K35,"△",IF($I35&lt;$K35,"●"))))</f>
        <v>●</v>
      </c>
      <c r="K35" s="17">
        <f>IF(AND($X$15=""),"",$X$15)</f>
        <v>4</v>
      </c>
      <c r="L35" s="12">
        <f>IF(AND($Z$19=""),"",$Z$19)</f>
        <v>1</v>
      </c>
      <c r="M35" s="16" t="str">
        <f>IF(AND($L35="",$N35=""),"",IF($L35&gt;$N35,"○",IF($L35=$N35,"△",IF($L35&lt;$N35,"●"))))</f>
        <v>●</v>
      </c>
      <c r="N35" s="17">
        <f>IF(AND($X$19=""),"",$X$19)</f>
        <v>5</v>
      </c>
      <c r="O35" s="12">
        <f>IF(AND($Z$23=""),"",$Z$23)</f>
        <v>0</v>
      </c>
      <c r="P35" s="16" t="str">
        <f>IF(AND($O35="",$Q35=""),"",IF($O35&gt;$Q35,"○",IF($O35=$Q35,"△",IF($O35&lt;$Q35,"●"))))</f>
        <v>●</v>
      </c>
      <c r="Q35" s="17">
        <f>IF(AND($X$23=""),"",$X$23)</f>
        <v>4</v>
      </c>
      <c r="R35" s="12">
        <f>IF(AND($Z$27=""),"",$Z$27)</f>
        <v>3</v>
      </c>
      <c r="S35" s="16" t="str">
        <f>IF(AND($R35="",$T35=""),"",IF($R35&gt;$T35,"○",IF($R35=$T35,"△",IF($R35&lt;$T35,"●"))))</f>
        <v>○</v>
      </c>
      <c r="T35" s="17">
        <f>IF(AND($X$27=""),"",$X$27)</f>
        <v>2</v>
      </c>
      <c r="U35" s="12">
        <f>IF(AND($Z$31=""),"",$Z$31)</f>
        <v>1</v>
      </c>
      <c r="V35" s="16" t="str">
        <f>IF(AND($U35="",$W35=""),"",IF($U35&gt;$W35,"○",IF($U35=$W35,"△",IF($U35&lt;$W35,"●"))))</f>
        <v>○</v>
      </c>
      <c r="W35" s="17">
        <f>IF(AND($X$31=""),"",$X$31)</f>
        <v>0</v>
      </c>
      <c r="X35" s="100"/>
      <c r="Y35" s="101"/>
      <c r="Z35" s="102"/>
      <c r="AA35" s="33">
        <v>0</v>
      </c>
      <c r="AB35" s="34" t="str">
        <f>IF(AND($AA35="",$AC35=""),"",IF($AA35&gt;$AC35,"○",IF($AA35=$AC35,"△",IF($AA35&lt;$AC35,"●"))))</f>
        <v>●</v>
      </c>
      <c r="AC35" s="35">
        <v>2</v>
      </c>
      <c r="AD35" s="33">
        <v>0</v>
      </c>
      <c r="AE35" s="34" t="str">
        <f>IF(AND($AD35="",$AF35=""),"",IF($AD35&gt;$AF35,"○",IF($AD35=$AF35,"△",IF($AD35&lt;$AF35,"●"))))</f>
        <v>△</v>
      </c>
      <c r="AF35" s="35">
        <v>0</v>
      </c>
      <c r="AG35" s="33">
        <v>1</v>
      </c>
      <c r="AH35" s="34" t="str">
        <f>IF(AND($AG35="",$AI35=""),"",IF($AG35&gt;$AI35,"○",IF($AG35=$AI35,"△",IF($AG35&lt;$AI35,"●"))))</f>
        <v>●</v>
      </c>
      <c r="AI35" s="35">
        <v>3</v>
      </c>
      <c r="AJ35" s="77"/>
      <c r="AK35" s="77"/>
      <c r="AL35" s="77"/>
      <c r="AM35" s="77"/>
      <c r="AN35" s="77"/>
      <c r="AO35" s="77"/>
      <c r="AP35" s="77"/>
      <c r="AQ35" s="77"/>
      <c r="AR35" s="174"/>
      <c r="AS35" s="13">
        <f>COUNTIF(C35:AI35,"○")*3</f>
        <v>6</v>
      </c>
      <c r="AT35" s="13">
        <f>COUNTIF(C35:AI35,"△")*1</f>
        <v>1</v>
      </c>
      <c r="AU35" s="13">
        <f>COUNTIF(C35:AI35,"●")*0</f>
        <v>0</v>
      </c>
      <c r="AV35" s="14" t="str">
        <f>B32</f>
        <v>赤堤</v>
      </c>
      <c r="AW35" s="14"/>
      <c r="AX35" s="6"/>
      <c r="AY35" s="84"/>
    </row>
    <row r="36" spans="1:51" ht="20.100000000000001" customHeight="1" x14ac:dyDescent="0.2">
      <c r="A36" s="60">
        <v>9</v>
      </c>
      <c r="B36" s="148" t="s">
        <v>101</v>
      </c>
      <c r="C36" s="88">
        <f>IF(AND($AA$4=""),"",$AA$4)</f>
        <v>42981</v>
      </c>
      <c r="D36" s="89"/>
      <c r="E36" s="90"/>
      <c r="F36" s="88">
        <f>IF(AND($AA$8=""),"",$AA$8)</f>
        <v>42933</v>
      </c>
      <c r="G36" s="89"/>
      <c r="H36" s="90"/>
      <c r="I36" s="88">
        <f>IF(AND($AA$12=""),"",$AA$12)</f>
        <v>42933</v>
      </c>
      <c r="J36" s="89"/>
      <c r="K36" s="90"/>
      <c r="L36" s="88">
        <f>IF(AND($AA$16=""),"",$AA$16)</f>
        <v>42952</v>
      </c>
      <c r="M36" s="89"/>
      <c r="N36" s="90"/>
      <c r="O36" s="88">
        <f>IF(AND($AA$20=""),"",$AA$20)</f>
        <v>42946</v>
      </c>
      <c r="P36" s="89"/>
      <c r="Q36" s="90"/>
      <c r="R36" s="88">
        <f>IF(AND($AA$24=""),"",$AA$24)</f>
        <v>42973</v>
      </c>
      <c r="S36" s="89"/>
      <c r="T36" s="90"/>
      <c r="U36" s="88">
        <f>IF(AND($AA$28=""),"",$AA$28)</f>
        <v>42910</v>
      </c>
      <c r="V36" s="89"/>
      <c r="W36" s="90"/>
      <c r="X36" s="88">
        <f>IF(AND($AA$32=""),"",$AA$32)</f>
        <v>42938</v>
      </c>
      <c r="Y36" s="89"/>
      <c r="Z36" s="90"/>
      <c r="AA36" s="94"/>
      <c r="AB36" s="95"/>
      <c r="AC36" s="96"/>
      <c r="AD36" s="72">
        <v>42996</v>
      </c>
      <c r="AE36" s="73"/>
      <c r="AF36" s="74"/>
      <c r="AG36" s="72">
        <v>42946</v>
      </c>
      <c r="AH36" s="73"/>
      <c r="AI36" s="74"/>
      <c r="AJ36" s="75">
        <f t="shared" ref="AJ36" si="63">IF(AND($D39="",$G39="",$J39="",$M39="",$P39="",$S39="",$V39="",$Y39="",$AB39="",$AE39="",$AH39=""),"",SUM((COUNTIF($C39:$AI39,"○")),(COUNTIF($C39:$AI39,"●")),(COUNTIF($C39:$AI39,"△"))))</f>
        <v>10</v>
      </c>
      <c r="AK36" s="75">
        <f t="shared" ref="AK36" si="64">IF(AND($D39="",$G39="",$J39="",$M39="",$P39="",$S39="",$V39="",$Y39="",$AB39="",$AE39="",$AH39=""),"",SUM($AS39:$AU39))</f>
        <v>12</v>
      </c>
      <c r="AL36" s="75">
        <f t="shared" ref="AL36" si="65">IF(AND($D39="",$G39="",$J39="",$J39="",$M39="",$P39="",$S39="",$V39="",$Y39="",$AB39="",$AE39="",$AH39=""),"",COUNTIF(C39:AI39,"○"))</f>
        <v>4</v>
      </c>
      <c r="AM36" s="75">
        <f t="shared" ref="AM36" si="66">IF(AND($D39="",$G39="",$J39="",$J39="",$M39="",$P39="",$S39="",$V39="",$Y39="",$AB39="",$AE39="",$AH39=""),"",COUNTIF(C39:AI39,"●"))</f>
        <v>6</v>
      </c>
      <c r="AN36" s="75">
        <f t="shared" ref="AN36" si="67">IF(AND($D39="",$G39="",$J39="",$J39="",$M39="",$P39="",$S39="",$V39="",$Y39="",$AB39="",$AE39="",$AH39=""),"",COUNTIF(C39:AI39,"△"))</f>
        <v>0</v>
      </c>
      <c r="AO36" s="75">
        <f t="shared" ref="AO36" si="68">IF(AND($C39="",$F39="",$I39="",$L39="",$O39="",$R39="",$U39="",$X39="",$AA39="",$AD39="",$AG39=""),"",SUM($C39,$F39,$I39,$L39,$O39,$R39,$U39,$X39,$AA39,$AD39,$AG39))</f>
        <v>9</v>
      </c>
      <c r="AP36" s="75">
        <f t="shared" ref="AP36" si="69">IF(AND($E39="",$H39="",$K39="",$N39="",$Q39="",$T39="",$W39="",$Z39="",$AC39="",$AF39="",$AI39=""),"",SUM($E39,$H39,$K39,$N39,$Q39,$T39,$W39,$Z39,$AC39,$AF39,$AI39))</f>
        <v>15</v>
      </c>
      <c r="AQ36" s="75">
        <f t="shared" ref="AQ36" si="70">IF(AND($AO36="",$AP36=""),"",($AO36-$AP36))</f>
        <v>-6</v>
      </c>
      <c r="AR36" s="172">
        <f>IF(AND($AJ36=""),"",RANK(AY36,AY$4:AY$47))</f>
        <v>6</v>
      </c>
      <c r="AS36" s="11"/>
      <c r="AT36" s="11"/>
      <c r="AV36" s="6"/>
      <c r="AW36" s="6"/>
      <c r="AX36" s="6"/>
      <c r="AY36" s="84">
        <f t="shared" ref="AY36" si="71">IFERROR(AK36+AQ36*0.01,"")</f>
        <v>11.94</v>
      </c>
    </row>
    <row r="37" spans="1:51" ht="20.100000000000001" customHeight="1" x14ac:dyDescent="0.2">
      <c r="A37" s="61"/>
      <c r="B37" s="149"/>
      <c r="C37" s="91" t="str">
        <f>IF(AND($AA$5=""),"",$AA$5)</f>
        <v>緑地G</v>
      </c>
      <c r="D37" s="92"/>
      <c r="E37" s="93"/>
      <c r="F37" s="115" t="str">
        <f>IF(AND($AA$9=""),"",$AA$9)</f>
        <v>緑地G</v>
      </c>
      <c r="G37" s="116"/>
      <c r="H37" s="117"/>
      <c r="I37" s="115" t="str">
        <f>IF(AND($AA$13=""),"",$AA$13)</f>
        <v>緑地G</v>
      </c>
      <c r="J37" s="116"/>
      <c r="K37" s="117"/>
      <c r="L37" s="115" t="str">
        <f>IF(AND($AA$17=""),"",$AA$17)</f>
        <v>緑地G</v>
      </c>
      <c r="M37" s="116"/>
      <c r="N37" s="117"/>
      <c r="O37" s="115" t="str">
        <f>IF(AND($AA$21=""),"",$AA$21)</f>
        <v>総合G</v>
      </c>
      <c r="P37" s="116"/>
      <c r="Q37" s="117"/>
      <c r="R37" s="115" t="str">
        <f>IF(AND($AA$25=""),"",$AA$25)</f>
        <v>緑地Ｇ</v>
      </c>
      <c r="S37" s="116"/>
      <c r="T37" s="117"/>
      <c r="U37" s="115" t="str">
        <f>IF(AND($AA$29=""),"",$AA$29)</f>
        <v>補助G</v>
      </c>
      <c r="V37" s="116"/>
      <c r="W37" s="117"/>
      <c r="X37" s="115" t="str">
        <f>IF(AND($AA$33=""),"",$AA$33)</f>
        <v>緑地G</v>
      </c>
      <c r="Y37" s="116"/>
      <c r="Z37" s="117"/>
      <c r="AA37" s="97"/>
      <c r="AB37" s="98"/>
      <c r="AC37" s="99"/>
      <c r="AD37" s="85" t="s">
        <v>171</v>
      </c>
      <c r="AE37" s="86"/>
      <c r="AF37" s="87"/>
      <c r="AG37" s="85" t="s">
        <v>145</v>
      </c>
      <c r="AH37" s="86"/>
      <c r="AI37" s="87"/>
      <c r="AJ37" s="76"/>
      <c r="AK37" s="76"/>
      <c r="AL37" s="76"/>
      <c r="AM37" s="76"/>
      <c r="AN37" s="76"/>
      <c r="AO37" s="76"/>
      <c r="AP37" s="76"/>
      <c r="AQ37" s="76"/>
      <c r="AR37" s="173"/>
      <c r="AS37" s="11"/>
      <c r="AT37" s="11"/>
      <c r="AV37" s="6"/>
      <c r="AW37" s="6"/>
      <c r="AX37" s="6"/>
      <c r="AY37" s="84"/>
    </row>
    <row r="38" spans="1:51" ht="20.100000000000001" customHeight="1" x14ac:dyDescent="0.2">
      <c r="A38" s="61"/>
      <c r="B38" s="149"/>
      <c r="C38" s="103" t="str">
        <f>IF(AND($AA$6=""),"",$AA$6)</f>
        <v/>
      </c>
      <c r="D38" s="104"/>
      <c r="E38" s="105"/>
      <c r="F38" s="112" t="str">
        <f>IF(AND($AA$10=""),"",$AA$10)</f>
        <v/>
      </c>
      <c r="G38" s="113"/>
      <c r="H38" s="114"/>
      <c r="I38" s="112" t="str">
        <f>IF(AND($AA$14=""),"",$AA$14)</f>
        <v/>
      </c>
      <c r="J38" s="113"/>
      <c r="K38" s="114"/>
      <c r="L38" s="112" t="str">
        <f>IF(AND($AA$18=""),"",$AA$18)</f>
        <v/>
      </c>
      <c r="M38" s="113"/>
      <c r="N38" s="114"/>
      <c r="O38" s="112" t="str">
        <f>IF(AND($AA$22=""),"",$AA$22)</f>
        <v/>
      </c>
      <c r="P38" s="113"/>
      <c r="Q38" s="114"/>
      <c r="R38" s="112" t="str">
        <f>IF(AND($AA$26=""),"",$AA$26)</f>
        <v/>
      </c>
      <c r="S38" s="113"/>
      <c r="T38" s="114"/>
      <c r="U38" s="112" t="str">
        <f>IF(AND($AA$30=""),"",$AA$30)</f>
        <v/>
      </c>
      <c r="V38" s="113"/>
      <c r="W38" s="114"/>
      <c r="X38" s="112" t="str">
        <f>IF(AND($AA$34=""),"",$AA$34)</f>
        <v/>
      </c>
      <c r="Y38" s="113"/>
      <c r="Z38" s="114"/>
      <c r="AA38" s="97"/>
      <c r="AB38" s="98"/>
      <c r="AC38" s="99"/>
      <c r="AD38" s="78"/>
      <c r="AE38" s="79"/>
      <c r="AF38" s="80"/>
      <c r="AG38" s="78"/>
      <c r="AH38" s="79"/>
      <c r="AI38" s="80"/>
      <c r="AJ38" s="76"/>
      <c r="AK38" s="76"/>
      <c r="AL38" s="76"/>
      <c r="AM38" s="76"/>
      <c r="AN38" s="76"/>
      <c r="AO38" s="76"/>
      <c r="AP38" s="76"/>
      <c r="AQ38" s="76"/>
      <c r="AR38" s="173"/>
      <c r="AS38" s="11"/>
      <c r="AT38" s="11"/>
      <c r="AV38" s="6"/>
      <c r="AW38" s="6"/>
      <c r="AX38" s="6"/>
      <c r="AY38" s="84"/>
    </row>
    <row r="39" spans="1:51" ht="24" customHeight="1" x14ac:dyDescent="0.2">
      <c r="A39" s="62"/>
      <c r="B39" s="150"/>
      <c r="C39" s="12">
        <f>IF(AND($AC$7=""),"",$AC$7)</f>
        <v>2</v>
      </c>
      <c r="D39" s="16" t="str">
        <f>IF(AND($C39="",$E39=""),"",IF($C39&gt;$E39,"○",IF($C39=$E39,"△",IF($C39&lt;$E39,"●"))))</f>
        <v>○</v>
      </c>
      <c r="E39" s="17">
        <f>IF(AND($AA$7=""),"",$AA$7)</f>
        <v>0</v>
      </c>
      <c r="F39" s="12">
        <f>IF(AND(AC$11=""),"",AC$11)</f>
        <v>0</v>
      </c>
      <c r="G39" s="16" t="str">
        <f>IF(AND($F39="",$H39=""),"",IF($F39&gt;$H39,"○",IF($F39=$H39,"△",IF($F39&lt;$H39,"●"))))</f>
        <v>●</v>
      </c>
      <c r="H39" s="17">
        <f>IF(AND(AA$11=""),"",AA$11)</f>
        <v>1</v>
      </c>
      <c r="I39" s="12">
        <f>IF(AND($AC$15=""),"",$AC$15)</f>
        <v>0</v>
      </c>
      <c r="J39" s="16" t="str">
        <f>IF(AND($I39="",$K39=""),"",IF($I39&gt;$K39,"○",IF($I39=$K39,"△",IF($I39&lt;$K39,"●"))))</f>
        <v>●</v>
      </c>
      <c r="K39" s="17">
        <f>IF(AND($AA$15=""),"",$AA$15)</f>
        <v>4</v>
      </c>
      <c r="L39" s="12">
        <f>IF(AND($AC$19=""),"",$AC$19)</f>
        <v>0</v>
      </c>
      <c r="M39" s="16" t="str">
        <f>IF(AND($L39="",$N39=""),"",IF($L39&gt;$N39,"○",IF($L39=$N39,"△",IF($L39&lt;$N39,"●"))))</f>
        <v>●</v>
      </c>
      <c r="N39" s="17">
        <f>IF(AND($AA$19=""),"",$AA$19)</f>
        <v>2</v>
      </c>
      <c r="O39" s="12">
        <f>IF(AND($AC$23=""),"",$AC$23)</f>
        <v>2</v>
      </c>
      <c r="P39" s="16" t="str">
        <f>IF(AND($O39="",$Q39=""),"",IF($O39&gt;$Q39,"○",IF($O39=$Q39,"△",IF($O39&lt;$Q39,"●"))))</f>
        <v>○</v>
      </c>
      <c r="Q39" s="17">
        <f>IF(AND($AA$23=""),"",$AA$23)</f>
        <v>1</v>
      </c>
      <c r="R39" s="12">
        <f>IF(AND($AC$27=""),"",$AC$27)</f>
        <v>1</v>
      </c>
      <c r="S39" s="16" t="str">
        <f>IF(AND($R39="",$T39=""),"",IF($R39&gt;$T39,"○",IF($R39=$T39,"△",IF($R39&lt;$T39,"●"))))</f>
        <v>●</v>
      </c>
      <c r="T39" s="17">
        <f>IF(AND($AA$27=""),"",$AA$27)</f>
        <v>2</v>
      </c>
      <c r="U39" s="12">
        <f>IF(AND($AC$31=""),"",$AC$31)</f>
        <v>1</v>
      </c>
      <c r="V39" s="16" t="str">
        <f>IF(AND($U39="",$W39=""),"",IF($U39&gt;$W39,"○",IF($U39=$W39,"△",IF($U39&lt;$W39,"●"))))</f>
        <v>●</v>
      </c>
      <c r="W39" s="17">
        <f>IF(AND($AA$31=""),"",$AA$31)</f>
        <v>2</v>
      </c>
      <c r="X39" s="12">
        <f>IF(AND($AC$35=""),"",$AC$35)</f>
        <v>2</v>
      </c>
      <c r="Y39" s="16" t="str">
        <f>IF(AND($X39="",$Z39=""),"",IF($X39&gt;$Z39,"○",IF($X39=$Z39,"△",IF($X39&lt;$Z39,"●"))))</f>
        <v>○</v>
      </c>
      <c r="Z39" s="17">
        <f>IF(AND($AA$35=""),"",$AA$35)</f>
        <v>0</v>
      </c>
      <c r="AA39" s="100"/>
      <c r="AB39" s="101"/>
      <c r="AC39" s="102"/>
      <c r="AD39" s="33">
        <v>0</v>
      </c>
      <c r="AE39" s="34" t="str">
        <f>IF(AND($AD39="",$AF39=""),"",IF($AD39&gt;$AF39,"○",IF($AD39=$AF39,"△",IF($AD39&lt;$AF39,"●"))))</f>
        <v>●</v>
      </c>
      <c r="AF39" s="35">
        <v>3</v>
      </c>
      <c r="AG39" s="33">
        <v>1</v>
      </c>
      <c r="AH39" s="34" t="str">
        <f>IF(AND($AG39="",$AI39=""),"",IF($AG39&gt;$AI39,"○",IF($AG39=$AI39,"△",IF($AG39&lt;$AI39,"●"))))</f>
        <v>○</v>
      </c>
      <c r="AI39" s="35">
        <v>0</v>
      </c>
      <c r="AJ39" s="77"/>
      <c r="AK39" s="77"/>
      <c r="AL39" s="77"/>
      <c r="AM39" s="77"/>
      <c r="AN39" s="77"/>
      <c r="AO39" s="77"/>
      <c r="AP39" s="77"/>
      <c r="AQ39" s="77"/>
      <c r="AR39" s="174"/>
      <c r="AS39" s="13">
        <f>COUNTIF(C39:AI39,"○")*3</f>
        <v>12</v>
      </c>
      <c r="AT39" s="13">
        <f>COUNTIF(C39:AI39,"△")*1</f>
        <v>0</v>
      </c>
      <c r="AU39" s="13">
        <f>COUNTIF(C39:AI39,"●")*0</f>
        <v>0</v>
      </c>
      <c r="AV39" s="14" t="str">
        <f>B36</f>
        <v>Anthony</v>
      </c>
      <c r="AW39" s="14"/>
      <c r="AX39" s="6"/>
      <c r="AY39" s="84"/>
    </row>
    <row r="40" spans="1:51" ht="20.100000000000001" customHeight="1" x14ac:dyDescent="0.2">
      <c r="A40" s="118">
        <v>10</v>
      </c>
      <c r="B40" s="148" t="s">
        <v>102</v>
      </c>
      <c r="C40" s="88">
        <f>IF(AND($AD$4=""),"",$AD$4)</f>
        <v>43009</v>
      </c>
      <c r="D40" s="89"/>
      <c r="E40" s="90"/>
      <c r="F40" s="88">
        <f>IF(AND($AD$8=""),"",$AD$8)</f>
        <v>43001</v>
      </c>
      <c r="G40" s="89"/>
      <c r="H40" s="90"/>
      <c r="I40" s="88">
        <f>IF(AND($AD$12=""),"",$AD$12)</f>
        <v>42946</v>
      </c>
      <c r="J40" s="89"/>
      <c r="K40" s="90"/>
      <c r="L40" s="88">
        <f>IF(AND($AD$16=""),"",$AD$16)</f>
        <v>42938</v>
      </c>
      <c r="M40" s="89"/>
      <c r="N40" s="90"/>
      <c r="O40" s="88">
        <f>IF(AND($AD$20=""),"",$AD$20)</f>
        <v>42910</v>
      </c>
      <c r="P40" s="89"/>
      <c r="Q40" s="90"/>
      <c r="R40" s="88">
        <f>IF(AND($AD$24=""),"",$AD$24)</f>
        <v>42952</v>
      </c>
      <c r="S40" s="89"/>
      <c r="T40" s="90"/>
      <c r="U40" s="88">
        <f>IF(AND($AD$28=""),"",$AD$28)</f>
        <v>43008</v>
      </c>
      <c r="V40" s="89"/>
      <c r="W40" s="90"/>
      <c r="X40" s="88">
        <f>IF(AND($AD$32=""),"",$AD$32)</f>
        <v>42973</v>
      </c>
      <c r="Y40" s="89"/>
      <c r="Z40" s="90"/>
      <c r="AA40" s="88">
        <f>IF(AND($AD$36=""),"",$AD$36)</f>
        <v>42996</v>
      </c>
      <c r="AB40" s="89"/>
      <c r="AC40" s="90"/>
      <c r="AD40" s="94"/>
      <c r="AE40" s="95"/>
      <c r="AF40" s="96"/>
      <c r="AG40" s="72">
        <v>42953</v>
      </c>
      <c r="AH40" s="73"/>
      <c r="AI40" s="74"/>
      <c r="AJ40" s="75">
        <f t="shared" ref="AJ40" si="72">IF(AND($D43="",$G43="",$J43="",$M43="",$P43="",$S43="",$V43="",$Y43="",$AB43="",$AE43="",$AH43=""),"",SUM((COUNTIF($C43:$AI43,"○")),(COUNTIF($C43:$AI43,"●")),(COUNTIF($C43:$AI43,"△"))))</f>
        <v>10</v>
      </c>
      <c r="AK40" s="75">
        <f t="shared" ref="AK40" si="73">IF(AND($D43="",$G43="",$J43="",$M43="",$P43="",$S43="",$V43="",$Y43="",$AB43="",$AE43="",$AH43=""),"",SUM($AS43:$AU43))</f>
        <v>12</v>
      </c>
      <c r="AL40" s="75">
        <f t="shared" ref="AL40" si="74">IF(AND($D43="",$G43="",$J43="",$J43="",$M43="",$P43="",$S43="",$V43="",$Y43="",$AB43="",$AE43="",$AH43=""),"",COUNTIF(C43:AI43,"○"))</f>
        <v>3</v>
      </c>
      <c r="AM40" s="75">
        <f t="shared" ref="AM40" si="75">IF(AND($D43="",$G43="",$J43="",$J43="",$M43="",$P43="",$S43="",$V43="",$Y43="",$AB43="",$AE43="",$AH43=""),"",COUNTIF(C43:AI43,"●"))</f>
        <v>4</v>
      </c>
      <c r="AN40" s="75">
        <f t="shared" ref="AN40" si="76">IF(AND($D43="",$G43="",$J43="",$J43="",$M43="",$P43="",$S43="",$V43="",$Y43="",$AB43="",$AE43="",$AH43=""),"",COUNTIF(C43:AI43,"△"))</f>
        <v>3</v>
      </c>
      <c r="AO40" s="75">
        <f t="shared" ref="AO40" si="77">IF(AND($C43="",$F43="",$I43="",$L43="",$O43="",$R43="",$U43="",$X43="",$AA43="",$AD43="",$AG43=""),"",SUM($C43,$F43,$I43,$L43,$O43,$R43,$U43,$X43,$AA43,$AD43,$AG43))</f>
        <v>13</v>
      </c>
      <c r="AP40" s="75">
        <f t="shared" ref="AP40" si="78">IF(AND($E43="",$H43="",$K43="",$N43="",$Q43="",$T43="",$W43="",$Z43="",$AC43="",$AF43="",$AI43=""),"",SUM($E43,$H43,$K43,$N43,$Q43,$T43,$W43,$Z43,$AC43,$AF43,$AI43))</f>
        <v>22</v>
      </c>
      <c r="AQ40" s="75">
        <f t="shared" ref="AQ40" si="79">IF(AND($AO40="",$AP40=""),"",($AO40-$AP40))</f>
        <v>-9</v>
      </c>
      <c r="AR40" s="172">
        <f>IF(AND($AJ40=""),"",RANK(AY40,AY$4:AY$47))</f>
        <v>7</v>
      </c>
      <c r="AS40" s="11"/>
      <c r="AT40" s="11"/>
      <c r="AV40" s="6"/>
      <c r="AW40" s="6"/>
      <c r="AX40" s="6"/>
      <c r="AY40" s="84">
        <f t="shared" ref="AY40" si="80">IFERROR(AK40+AQ40*0.01,"")</f>
        <v>11.91</v>
      </c>
    </row>
    <row r="41" spans="1:51" ht="20.100000000000001" customHeight="1" x14ac:dyDescent="0.2">
      <c r="A41" s="119"/>
      <c r="B41" s="149"/>
      <c r="C41" s="91" t="str">
        <f>IF(AND($AD$5=""),"",$AD$5)</f>
        <v>緑地Ｇ</v>
      </c>
      <c r="D41" s="92"/>
      <c r="E41" s="93"/>
      <c r="F41" s="91" t="str">
        <f>IF(AND($AD$9=""),"",$AD$9)</f>
        <v>緑地Ｇ</v>
      </c>
      <c r="G41" s="92"/>
      <c r="H41" s="93"/>
      <c r="I41" s="91" t="str">
        <f>IF(AND($AD$13=""),"",$AD$13)</f>
        <v>総合G</v>
      </c>
      <c r="J41" s="92"/>
      <c r="K41" s="93"/>
      <c r="L41" s="91" t="str">
        <f>IF(AND($AD$17=""),"",$AD$17)</f>
        <v>緑地G</v>
      </c>
      <c r="M41" s="92"/>
      <c r="N41" s="93"/>
      <c r="O41" s="91" t="str">
        <f>IF(AND($AD$21=""),"",$AD$21)</f>
        <v>補助G</v>
      </c>
      <c r="P41" s="92"/>
      <c r="Q41" s="93"/>
      <c r="R41" s="91" t="str">
        <f>IF(AND($AD$25=""),"",$AD$25)</f>
        <v>緑地G</v>
      </c>
      <c r="S41" s="92"/>
      <c r="T41" s="93"/>
      <c r="U41" s="91" t="str">
        <f>IF(AND($AD$29=""),"",$AD$29)</f>
        <v>緑地Ｇ</v>
      </c>
      <c r="V41" s="92"/>
      <c r="W41" s="93"/>
      <c r="X41" s="91" t="str">
        <f>IF(AND($AD$33=""),"",$AD$33)</f>
        <v>緑地Ｇ</v>
      </c>
      <c r="Y41" s="92"/>
      <c r="Z41" s="93"/>
      <c r="AA41" s="91" t="str">
        <f>IF(AND($AD$37=""),"",$AD$37)</f>
        <v>緑地Ｇ</v>
      </c>
      <c r="AB41" s="92"/>
      <c r="AC41" s="93"/>
      <c r="AD41" s="97"/>
      <c r="AE41" s="98"/>
      <c r="AF41" s="99"/>
      <c r="AG41" s="85" t="s">
        <v>152</v>
      </c>
      <c r="AH41" s="86"/>
      <c r="AI41" s="87"/>
      <c r="AJ41" s="76"/>
      <c r="AK41" s="76"/>
      <c r="AL41" s="76"/>
      <c r="AM41" s="76"/>
      <c r="AN41" s="76"/>
      <c r="AO41" s="76"/>
      <c r="AP41" s="76"/>
      <c r="AQ41" s="76"/>
      <c r="AR41" s="173"/>
      <c r="AS41" s="11"/>
      <c r="AT41" s="11"/>
      <c r="AV41" s="6"/>
      <c r="AW41" s="6"/>
      <c r="AX41" s="6"/>
      <c r="AY41" s="84"/>
    </row>
    <row r="42" spans="1:51" ht="20.100000000000001" customHeight="1" x14ac:dyDescent="0.2">
      <c r="A42" s="119"/>
      <c r="B42" s="149"/>
      <c r="C42" s="103" t="str">
        <f>IF(AND($AD$6=""),"",$AD$6)</f>
        <v/>
      </c>
      <c r="D42" s="104"/>
      <c r="E42" s="105"/>
      <c r="F42" s="103" t="str">
        <f>IF(AND($AD$10=""),"",$AD$10)</f>
        <v/>
      </c>
      <c r="G42" s="104"/>
      <c r="H42" s="105"/>
      <c r="I42" s="103" t="str">
        <f>IF(AND($AD$14=""),"",$AD$14)</f>
        <v/>
      </c>
      <c r="J42" s="104"/>
      <c r="K42" s="105"/>
      <c r="L42" s="103" t="str">
        <f>IF(AND($AD$18=""),"",$AD$18)</f>
        <v/>
      </c>
      <c r="M42" s="104"/>
      <c r="N42" s="105"/>
      <c r="O42" s="103" t="str">
        <f>IF(AND($AD$22=""),"",$AD$22)</f>
        <v/>
      </c>
      <c r="P42" s="104"/>
      <c r="Q42" s="105"/>
      <c r="R42" s="103" t="str">
        <f>IF(AND($AD$26=""),"",$AD$26)</f>
        <v/>
      </c>
      <c r="S42" s="104"/>
      <c r="T42" s="105"/>
      <c r="U42" s="103" t="str">
        <f>IF(AND($AD$30=""),"",$AD$30)</f>
        <v/>
      </c>
      <c r="V42" s="104"/>
      <c r="W42" s="105"/>
      <c r="X42" s="103" t="str">
        <f>IF(AND($AD$34=""),"",$AD$34)</f>
        <v/>
      </c>
      <c r="Y42" s="104"/>
      <c r="Z42" s="105"/>
      <c r="AA42" s="103" t="str">
        <f>IF(AND($AD$38=""),"",$AD$38)</f>
        <v/>
      </c>
      <c r="AB42" s="104"/>
      <c r="AC42" s="105"/>
      <c r="AD42" s="97"/>
      <c r="AE42" s="98"/>
      <c r="AF42" s="99"/>
      <c r="AG42" s="78"/>
      <c r="AH42" s="79"/>
      <c r="AI42" s="80"/>
      <c r="AJ42" s="76"/>
      <c r="AK42" s="76"/>
      <c r="AL42" s="76"/>
      <c r="AM42" s="76"/>
      <c r="AN42" s="76"/>
      <c r="AO42" s="76"/>
      <c r="AP42" s="76"/>
      <c r="AQ42" s="76"/>
      <c r="AR42" s="173"/>
      <c r="AS42" s="11"/>
      <c r="AT42" s="11"/>
      <c r="AV42" s="6"/>
      <c r="AW42" s="6"/>
      <c r="AX42" s="6"/>
      <c r="AY42" s="84"/>
    </row>
    <row r="43" spans="1:51" ht="24" customHeight="1" x14ac:dyDescent="0.2">
      <c r="A43" s="120"/>
      <c r="B43" s="150"/>
      <c r="C43" s="12">
        <f>IF(AND($AF$7=""),"",$AF$7)</f>
        <v>1</v>
      </c>
      <c r="D43" s="16" t="str">
        <f>IF(AND($C43="",$E43=""),"",IF($C43&gt;$E43,"○",IF($C43=$E43,"△",IF($C43&lt;$E43,"●"))))</f>
        <v>○</v>
      </c>
      <c r="E43" s="17">
        <f>IF(AND($AD$7=""),"",$AD$7)</f>
        <v>0</v>
      </c>
      <c r="F43" s="12">
        <f>IF(AND(AF$11=""),"",AF$11)</f>
        <v>2</v>
      </c>
      <c r="G43" s="16" t="str">
        <f>IF(AND($F43="",$H43=""),"",IF($F43&gt;$H43,"○",IF($F43=$H43,"△",IF($F43&lt;$H43,"●"))))</f>
        <v>△</v>
      </c>
      <c r="H43" s="17">
        <f>IF(AND(AD$11=""),"",AD$11)</f>
        <v>2</v>
      </c>
      <c r="I43" s="12">
        <f>IF(AND($AF$15=""),"",$AF$15)</f>
        <v>0</v>
      </c>
      <c r="J43" s="16" t="str">
        <f>IF(AND($I43="",$K43=""),"",IF($I43&gt;$K43,"○",IF($I43=$K43,"△",IF($I43&lt;$K43,"●"))))</f>
        <v>●</v>
      </c>
      <c r="K43" s="17">
        <f>IF(AND($AD$15=""),"",$AD$15)</f>
        <v>10</v>
      </c>
      <c r="L43" s="12">
        <f>IF(AND($AF$19=""),"",$AF$19)</f>
        <v>1</v>
      </c>
      <c r="M43" s="16" t="str">
        <f>IF(AND($L43="",$N43=""),"",IF($L43&gt;$N43,"○",IF($L43=$N43,"△",IF($L43&lt;$N43,"●"))))</f>
        <v>●</v>
      </c>
      <c r="N43" s="17">
        <f>IF(AND($AD$19=""),"",$AD$19)</f>
        <v>4</v>
      </c>
      <c r="O43" s="12">
        <f>IF(AND($AF$23=""),"",$AF$23)</f>
        <v>5</v>
      </c>
      <c r="P43" s="16" t="str">
        <f>IF(AND($O43="",$Q43=""),"",IF($O43&gt;$Q43,"○",IF($O43=$Q43,"△",IF($O43&lt;$Q43,"●"))))</f>
        <v>○</v>
      </c>
      <c r="Q43" s="17">
        <f>IF(AND($AD$23=""),"",$AD$23)</f>
        <v>2</v>
      </c>
      <c r="R43" s="12">
        <f>IF(AND($AF$27=""),"",$AF$27)</f>
        <v>0</v>
      </c>
      <c r="S43" s="16" t="str">
        <f>IF(AND($R43="",$T43=""),"",IF($R43&gt;$T43,"○",IF($R43=$T43,"△",IF($R43&lt;$T43,"●"))))</f>
        <v>●</v>
      </c>
      <c r="T43" s="17">
        <f>IF(AND($AD$27=""),"",$AD$27)</f>
        <v>1</v>
      </c>
      <c r="U43" s="12">
        <f>IF(AND($AF$31=""),"",$AF$31)</f>
        <v>0</v>
      </c>
      <c r="V43" s="16" t="str">
        <f>IF(AND($U43="",$W43=""),"",IF($U43&gt;$W43,"○",IF($U43=$W43,"△",IF($U43&lt;$W43,"●"))))</f>
        <v>●</v>
      </c>
      <c r="W43" s="17">
        <f>IF(AND($AD$31=""),"",$AD$31)</f>
        <v>2</v>
      </c>
      <c r="X43" s="12">
        <f>IF(AND($AF$35=""),"",$AF$35)</f>
        <v>0</v>
      </c>
      <c r="Y43" s="16" t="str">
        <f>IF(AND($X43="",$Z43=""),"",IF($X43&gt;$Z43,"○",IF($X43=$Z43,"△",IF($X43&lt;$Z43,"●"))))</f>
        <v>△</v>
      </c>
      <c r="Z43" s="17">
        <f>IF(AND($AD$35=""),"",$AD$35)</f>
        <v>0</v>
      </c>
      <c r="AA43" s="12">
        <f>IF(AND($AF$39=""),"",$AF$39)</f>
        <v>3</v>
      </c>
      <c r="AB43" s="16" t="str">
        <f>IF(AND($AA43="",$AC43=""),"",IF($AA43&gt;$AC43,"○",IF($AA43=$AC43,"△",IF($AA43&lt;$AC43,"●"))))</f>
        <v>○</v>
      </c>
      <c r="AC43" s="17">
        <f>IF(AND($AD$39=""),"",$AD$39)</f>
        <v>0</v>
      </c>
      <c r="AD43" s="100"/>
      <c r="AE43" s="101"/>
      <c r="AF43" s="102"/>
      <c r="AG43" s="33">
        <v>1</v>
      </c>
      <c r="AH43" s="34" t="str">
        <f>IF(AND($AG43="",$AI43=""),"",IF($AG43&gt;$AI43,"○",IF($AG43=$AI43,"△",IF($AG43&lt;$AI43,"●"))))</f>
        <v>△</v>
      </c>
      <c r="AI43" s="35">
        <v>1</v>
      </c>
      <c r="AJ43" s="77"/>
      <c r="AK43" s="77"/>
      <c r="AL43" s="77"/>
      <c r="AM43" s="77"/>
      <c r="AN43" s="77"/>
      <c r="AO43" s="77"/>
      <c r="AP43" s="77"/>
      <c r="AQ43" s="77"/>
      <c r="AR43" s="174"/>
      <c r="AS43" s="13">
        <f>COUNTIF(C43:AI43,"○")*3</f>
        <v>9</v>
      </c>
      <c r="AT43" s="13">
        <f>COUNTIF(C43:AI43,"△")*1</f>
        <v>3</v>
      </c>
      <c r="AU43" s="13">
        <f>COUNTIF(C43:AI43,"●")*0</f>
        <v>0</v>
      </c>
      <c r="AV43" s="14" t="str">
        <f>B40</f>
        <v>武蔵丘</v>
      </c>
      <c r="AW43" s="14"/>
      <c r="AX43" s="6"/>
      <c r="AY43" s="84"/>
    </row>
    <row r="44" spans="1:51" ht="20.100000000000001" customHeight="1" x14ac:dyDescent="0.2">
      <c r="A44" s="118">
        <v>11</v>
      </c>
      <c r="B44" s="148" t="s">
        <v>130</v>
      </c>
      <c r="C44" s="88">
        <f>IF(AND($AG$4=""),"",$AG$4)</f>
        <v>42933</v>
      </c>
      <c r="D44" s="89"/>
      <c r="E44" s="90"/>
      <c r="F44" s="88">
        <f>IF(AND($AG$8=""),"",$AG$8)</f>
        <v>43009</v>
      </c>
      <c r="G44" s="89"/>
      <c r="H44" s="90"/>
      <c r="I44" s="88">
        <f>IF(AND($AG$12=""),"",$AG$12)</f>
        <v>42980</v>
      </c>
      <c r="J44" s="89"/>
      <c r="K44" s="90"/>
      <c r="L44" s="88">
        <f>IF(AND($AG$16=""),"",$AG$16)</f>
        <v>43008</v>
      </c>
      <c r="M44" s="89"/>
      <c r="N44" s="90"/>
      <c r="O44" s="88">
        <f>IF(AND($AG$20=""),"",$AG$20)</f>
        <v>42952</v>
      </c>
      <c r="P44" s="89"/>
      <c r="Q44" s="90"/>
      <c r="R44" s="88">
        <f>IF(AND($AG$24=""),"",$AG$24)</f>
        <v>42996</v>
      </c>
      <c r="S44" s="89"/>
      <c r="T44" s="90"/>
      <c r="U44" s="88">
        <f>IF(AND($AG$28=""),"",$AG$28)</f>
        <v>43001</v>
      </c>
      <c r="V44" s="89"/>
      <c r="W44" s="90"/>
      <c r="X44" s="88">
        <f>IF(AND($AG$32=""),"",$AG$32)</f>
        <v>42932</v>
      </c>
      <c r="Y44" s="89"/>
      <c r="Z44" s="90"/>
      <c r="AA44" s="88">
        <f>IF(AND($AG$36=""),"",$AG$36)</f>
        <v>42946</v>
      </c>
      <c r="AB44" s="89"/>
      <c r="AC44" s="90"/>
      <c r="AD44" s="88">
        <f>IF(AND($AG$40=""),"",$AG$40)</f>
        <v>42953</v>
      </c>
      <c r="AE44" s="89"/>
      <c r="AF44" s="90"/>
      <c r="AG44" s="63"/>
      <c r="AH44" s="64"/>
      <c r="AI44" s="65"/>
      <c r="AJ44" s="75">
        <f t="shared" ref="AJ44" si="81">IF(AND($D47="",$G47="",$J47="",$M47="",$P47="",$S47="",$V47="",$Y47="",$AB47="",$AE47="",$AH47=""),"",SUM((COUNTIF($C47:$AI47,"○")),(COUNTIF($C47:$AI47,"●")),(COUNTIF($C47:$AI47,"△"))))</f>
        <v>10</v>
      </c>
      <c r="AK44" s="75">
        <f t="shared" ref="AK44" si="82">IF(AND($D47="",$G47="",$J47="",$M47="",$P47="",$S47="",$V47="",$Y47="",$AB47="",$AE47="",$AH47=""),"",SUM($AS47:$AU47))</f>
        <v>14</v>
      </c>
      <c r="AL44" s="75">
        <f t="shared" ref="AL44" si="83">IF(AND($D47="",$G47="",$J47="",$J47="",$M47="",$P47="",$S47="",$V47="",$Y47="",$AB47="",$AE47="",$AH47=""),"",COUNTIF(C47:AI47,"○"))</f>
        <v>3</v>
      </c>
      <c r="AM44" s="75">
        <f t="shared" ref="AM44" si="84">IF(AND($D47="",$G47="",$J47="",$J47="",$M47="",$P47="",$S47="",$V47="",$Y47="",$AB47="",$AE47="",$AH47=""),"",COUNTIF(C47:AI47,"●"))</f>
        <v>2</v>
      </c>
      <c r="AN44" s="75">
        <f t="shared" ref="AN44" si="85">IF(AND($D47="",$G47="",$J47="",$J47="",$M47="",$P47="",$S47="",$V47="",$Y47="",$AB47="",$AE47="",$AH47=""),"",COUNTIF(C47:AI47,"△"))</f>
        <v>5</v>
      </c>
      <c r="AO44" s="75">
        <f t="shared" ref="AO44" si="86">IF(AND($C47="",$F47="",$I47="",$L47="",$O47="",$R47="",$U47="",$X47="",$AA47="",$AD47="",$AG47=""),"",SUM($C47,$F47,$I47,$L47,$O47,$R47,$U47,$X47,$AA47,$AD47,$AG47))</f>
        <v>9</v>
      </c>
      <c r="AP44" s="75">
        <f t="shared" ref="AP44" si="87">IF(AND($E47="",$H47="",$K47="",$N47="",$Q47="",$T47="",$W47="",$Z47="",$AC47="",$AF47="",$AI47=""),"",SUM($E47,$H47,$K47,$N47,$Q47,$T47,$W47,$Z47,$AC47,$AF47,$AI47))</f>
        <v>7</v>
      </c>
      <c r="AQ44" s="75">
        <f t="shared" ref="AQ44" si="88">IF(AND($AO44="",$AP44=""),"",($AO44-$AP44))</f>
        <v>2</v>
      </c>
      <c r="AR44" s="172">
        <f>IF(AND($AJ44=""),"",RANK(AY44,AY$4:AY$47))</f>
        <v>5</v>
      </c>
      <c r="AS44" s="11"/>
      <c r="AT44" s="11"/>
      <c r="AV44" s="6"/>
      <c r="AW44" s="6"/>
      <c r="AX44" s="6"/>
      <c r="AY44" s="84">
        <f t="shared" ref="AY44" si="89">IFERROR(AK44+AQ44*0.01,"")</f>
        <v>14.02</v>
      </c>
    </row>
    <row r="45" spans="1:51" ht="20.100000000000001" customHeight="1" x14ac:dyDescent="0.2">
      <c r="A45" s="119"/>
      <c r="B45" s="149"/>
      <c r="C45" s="91" t="str">
        <f>IF(AND($AG$5=""),"",$AG$5)</f>
        <v>緑地G</v>
      </c>
      <c r="D45" s="92"/>
      <c r="E45" s="93"/>
      <c r="F45" s="91" t="str">
        <f>IF(AND($AG$9=""),"",$AG$9)</f>
        <v>緑地Ｇ</v>
      </c>
      <c r="G45" s="92"/>
      <c r="H45" s="93"/>
      <c r="I45" s="91" t="str">
        <f>IF(AND($AG$13=""),"",$AG$13)</f>
        <v>緑地G</v>
      </c>
      <c r="J45" s="92"/>
      <c r="K45" s="93"/>
      <c r="L45" s="91" t="str">
        <f>IF(AND($AG$17=""),"",$AG$17)</f>
        <v>緑地Ｇ</v>
      </c>
      <c r="M45" s="92"/>
      <c r="N45" s="93"/>
      <c r="O45" s="91" t="str">
        <f>IF(AND($AG$21=""),"",$AG$21)</f>
        <v>緑地G</v>
      </c>
      <c r="P45" s="92"/>
      <c r="Q45" s="93"/>
      <c r="R45" s="91" t="str">
        <f>IF(AND($AG$25=""),"",$AG$25)</f>
        <v>緑地Ｇ</v>
      </c>
      <c r="S45" s="92"/>
      <c r="T45" s="93"/>
      <c r="U45" s="91" t="str">
        <f>IF(AND($AG$29=""),"",$AG$29)</f>
        <v>緑地Ｇ</v>
      </c>
      <c r="V45" s="92"/>
      <c r="W45" s="93"/>
      <c r="X45" s="91" t="str">
        <f>IF(AND($AG$33=""),"",$AG$33)</f>
        <v>緑地G</v>
      </c>
      <c r="Y45" s="92"/>
      <c r="Z45" s="93"/>
      <c r="AA45" s="91" t="str">
        <f>IF(AND($AG$37=""),"",$AG$37)</f>
        <v>総合G</v>
      </c>
      <c r="AB45" s="92"/>
      <c r="AC45" s="93"/>
      <c r="AD45" s="91" t="str">
        <f>IF(AND($AG$41=""),"",$AG$41)</f>
        <v>総合G</v>
      </c>
      <c r="AE45" s="92"/>
      <c r="AF45" s="93"/>
      <c r="AG45" s="66"/>
      <c r="AH45" s="67"/>
      <c r="AI45" s="68"/>
      <c r="AJ45" s="76"/>
      <c r="AK45" s="76"/>
      <c r="AL45" s="76"/>
      <c r="AM45" s="76"/>
      <c r="AN45" s="76"/>
      <c r="AO45" s="76"/>
      <c r="AP45" s="76"/>
      <c r="AQ45" s="76"/>
      <c r="AR45" s="173"/>
      <c r="AS45" s="11"/>
      <c r="AT45" s="11"/>
      <c r="AV45" s="6"/>
      <c r="AW45" s="6"/>
      <c r="AX45" s="6"/>
      <c r="AY45" s="84"/>
    </row>
    <row r="46" spans="1:51" ht="20.100000000000001" customHeight="1" x14ac:dyDescent="0.2">
      <c r="A46" s="119"/>
      <c r="B46" s="149"/>
      <c r="C46" s="103" t="str">
        <f>IF(AND($AG$6=""),"",$AG$6)</f>
        <v/>
      </c>
      <c r="D46" s="104"/>
      <c r="E46" s="105"/>
      <c r="F46" s="103" t="str">
        <f>IF(AND($AG$10=""),"",$AG$10)</f>
        <v/>
      </c>
      <c r="G46" s="104"/>
      <c r="H46" s="105"/>
      <c r="I46" s="103" t="str">
        <f>IF(AND($AG$14=""),"",$AG$14)</f>
        <v/>
      </c>
      <c r="J46" s="104"/>
      <c r="K46" s="105"/>
      <c r="L46" s="103" t="str">
        <f>IF(AND($AG$18=""),"",$AG$18)</f>
        <v/>
      </c>
      <c r="M46" s="104"/>
      <c r="N46" s="105"/>
      <c r="O46" s="103" t="str">
        <f>IF(AND($AG$22=""),"",$AG$22)</f>
        <v/>
      </c>
      <c r="P46" s="104"/>
      <c r="Q46" s="105"/>
      <c r="R46" s="103" t="str">
        <f>IF(AND($AG$26=""),"",$AG$26)</f>
        <v/>
      </c>
      <c r="S46" s="104"/>
      <c r="T46" s="105"/>
      <c r="U46" s="103" t="str">
        <f>IF(AND($AG$30=""),"",$AG$30)</f>
        <v/>
      </c>
      <c r="V46" s="104"/>
      <c r="W46" s="105"/>
      <c r="X46" s="103" t="str">
        <f>IF(AND($AG$34=""),"",$AG$34)</f>
        <v/>
      </c>
      <c r="Y46" s="104"/>
      <c r="Z46" s="105"/>
      <c r="AA46" s="103" t="str">
        <f>IF(AND($AG$38=""),"",$AG$38)</f>
        <v/>
      </c>
      <c r="AB46" s="104"/>
      <c r="AC46" s="105"/>
      <c r="AD46" s="103" t="str">
        <f>IF(AND($AG$42=""),"",$AG$42)</f>
        <v/>
      </c>
      <c r="AE46" s="104"/>
      <c r="AF46" s="105"/>
      <c r="AG46" s="66"/>
      <c r="AH46" s="67"/>
      <c r="AI46" s="68"/>
      <c r="AJ46" s="76"/>
      <c r="AK46" s="76"/>
      <c r="AL46" s="76"/>
      <c r="AM46" s="76"/>
      <c r="AN46" s="76"/>
      <c r="AO46" s="76"/>
      <c r="AP46" s="76"/>
      <c r="AQ46" s="76"/>
      <c r="AR46" s="173"/>
      <c r="AS46" s="11"/>
      <c r="AT46" s="11"/>
      <c r="AV46" s="6"/>
      <c r="AW46" s="6"/>
      <c r="AX46" s="6"/>
      <c r="AY46" s="84"/>
    </row>
    <row r="47" spans="1:51" ht="24" customHeight="1" x14ac:dyDescent="0.2">
      <c r="A47" s="120"/>
      <c r="B47" s="150"/>
      <c r="C47" s="12">
        <v>2</v>
      </c>
      <c r="D47" s="16" t="str">
        <f>IF(AND($C47="",$E47=""),"",IF($C47&gt;$E47,"○",IF($C47=$E47,"△",IF($C47&lt;$E47,"●"))))</f>
        <v>○</v>
      </c>
      <c r="E47" s="17">
        <f>IF(AND($AG$7=""),"",$AG$7)</f>
        <v>0</v>
      </c>
      <c r="F47" s="12">
        <f>IF(AND($AI$11=""),"",$AI$11)</f>
        <v>0</v>
      </c>
      <c r="G47" s="16" t="str">
        <f>IF(AND($F47="",$H47=""),"",IF($F47&gt;$H47,"○",IF($F47=$H47,"△",IF($F47&lt;$H47,"●"))))</f>
        <v>△</v>
      </c>
      <c r="H47" s="17">
        <f>IF(AND($AG$11=""),"",$AG$11)</f>
        <v>0</v>
      </c>
      <c r="I47" s="12">
        <f>IF(AND($AI$15=""),"",$AI$15)</f>
        <v>0</v>
      </c>
      <c r="J47" s="16" t="str">
        <f>IF(AND($I47="",$K47=""),"",IF($I47&gt;$K47,"○",IF($I47=$K47,"△",IF($I47&lt;$K47,"●"))))</f>
        <v>●</v>
      </c>
      <c r="K47" s="17">
        <f>IF(AND($AG$15=""),"",$AG$15)</f>
        <v>2</v>
      </c>
      <c r="L47" s="12">
        <f>IF(AND($AI$19=""),"",$AI$19)</f>
        <v>1</v>
      </c>
      <c r="M47" s="16" t="str">
        <f>IF(AND($L47="",$N47=""),"",IF($L47&gt;$N47,"○",IF($L47=$N47,"△",IF($L47&lt;$N47,"●"))))</f>
        <v>△</v>
      </c>
      <c r="N47" s="17">
        <f>IF(AND($AG$19=""),"",$AG$19)</f>
        <v>1</v>
      </c>
      <c r="O47" s="12">
        <f>IF(AND($AI$23=""),"",$AI$23)</f>
        <v>1</v>
      </c>
      <c r="P47" s="16" t="str">
        <f>IF(AND($O47="",$Q47=""),"",IF($O47&gt;$Q47,"○",IF($O47=$Q47,"△",IF($O47&lt;$Q47,"●"))))</f>
        <v>○</v>
      </c>
      <c r="Q47" s="17">
        <f>IF(AND($AG$23=""),"",$AG$23)</f>
        <v>0</v>
      </c>
      <c r="R47" s="12">
        <f>IF(AND($AI$27=""),"",$AI$27)</f>
        <v>1</v>
      </c>
      <c r="S47" s="16" t="str">
        <f>IF(AND($R47="",$T47=""),"",IF($R47&gt;$T47,"○",IF($R47=$T47,"△",IF($R47&lt;$T47,"●"))))</f>
        <v>△</v>
      </c>
      <c r="T47" s="17">
        <f>IF(AND($AG$27=""),"",$AG$27)</f>
        <v>1</v>
      </c>
      <c r="U47" s="12">
        <f>IF(AND($AI$31=""),"",$AI$31)</f>
        <v>0</v>
      </c>
      <c r="V47" s="16" t="str">
        <f>IF(AND($U47="",$W47=""),"",IF($U47&gt;$W47,"○",IF($U47=$W47,"△",IF($U47&lt;$W47,"●"))))</f>
        <v>△</v>
      </c>
      <c r="W47" s="17">
        <f>IF(AND($AG$31=""),"",$AG$31)</f>
        <v>0</v>
      </c>
      <c r="X47" s="12">
        <f>IF(AND($AI$35=""),"",$AI$35)</f>
        <v>3</v>
      </c>
      <c r="Y47" s="16" t="str">
        <f>IF(AND($X47="",$Z47=""),"",IF($X47&gt;$Z47,"○",IF($X47=$Z47,"△",IF($X47&lt;$Z47,"●"))))</f>
        <v>○</v>
      </c>
      <c r="Z47" s="17">
        <f>IF(AND($AG$35=""),"",$AG$35)</f>
        <v>1</v>
      </c>
      <c r="AA47" s="12">
        <f>IF(AND($AI$39=""),"",$AI$39)</f>
        <v>0</v>
      </c>
      <c r="AB47" s="16" t="str">
        <f>IF(AND($AA47="",$AC47=""),"",IF($AA47&gt;$AC47,"○",IF($AA47=$AC47,"△",IF($AA47&lt;$AC47,"●"))))</f>
        <v>●</v>
      </c>
      <c r="AC47" s="17">
        <f>IF(AND($AG$39=""),"",$AG$39)</f>
        <v>1</v>
      </c>
      <c r="AD47" s="12">
        <f>IF(AND($AI$43=""),"",$AI$43)</f>
        <v>1</v>
      </c>
      <c r="AE47" s="16" t="str">
        <f>IF(AND($AD47="",$AF47=""),"",IF($AD47&gt;$AF47,"○",IF($AD47=$AF47,"△",IF($AD47&lt;$AF47,"●"))))</f>
        <v>△</v>
      </c>
      <c r="AF47" s="17">
        <f>IF(AND($AG$43=""),"",$AG$43)</f>
        <v>1</v>
      </c>
      <c r="AG47" s="69"/>
      <c r="AH47" s="70"/>
      <c r="AI47" s="71"/>
      <c r="AJ47" s="77"/>
      <c r="AK47" s="77"/>
      <c r="AL47" s="77"/>
      <c r="AM47" s="77"/>
      <c r="AN47" s="77"/>
      <c r="AO47" s="77"/>
      <c r="AP47" s="77"/>
      <c r="AQ47" s="77"/>
      <c r="AR47" s="174"/>
      <c r="AS47" s="13">
        <f>COUNTIF(C47:AI47,"○")*3</f>
        <v>9</v>
      </c>
      <c r="AT47" s="13">
        <f>COUNTIF(C47:AI47,"△")*1</f>
        <v>5</v>
      </c>
      <c r="AU47" s="13">
        <f>COUNTIF(C47:AI47,"●")*0</f>
        <v>0</v>
      </c>
      <c r="AV47" s="14" t="str">
        <f>B44</f>
        <v>ＩＮＡＣ</v>
      </c>
      <c r="AW47" s="14"/>
      <c r="AX47" s="6"/>
      <c r="AY47" s="84"/>
    </row>
    <row r="48" spans="1:51" ht="14.4" x14ac:dyDescent="0.2">
      <c r="A48" s="7"/>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36:39" x14ac:dyDescent="0.2">
      <c r="AJ49" s="1">
        <f>SUM(AJ4:AJ47)</f>
        <v>110</v>
      </c>
      <c r="AL49" s="2">
        <f>ROUND(AJ49/110*100,0)</f>
        <v>100</v>
      </c>
      <c r="AM49" s="1" t="s">
        <v>11</v>
      </c>
    </row>
    <row r="50" spans="36:39" x14ac:dyDescent="0.2">
      <c r="AJ50" s="1">
        <f>(110-AJ49)/2</f>
        <v>0</v>
      </c>
      <c r="AK50" s="2" t="s">
        <v>10</v>
      </c>
    </row>
  </sheetData>
  <mergeCells count="492">
    <mergeCell ref="AP44:AP47"/>
    <mergeCell ref="AQ44:AQ47"/>
    <mergeCell ref="AR44:AR47"/>
    <mergeCell ref="R46:T46"/>
    <mergeCell ref="U46:W46"/>
    <mergeCell ref="X46:Z46"/>
    <mergeCell ref="AA46:AC46"/>
    <mergeCell ref="AD46:AF46"/>
    <mergeCell ref="R45:T45"/>
    <mergeCell ref="U45:W45"/>
    <mergeCell ref="X45:Z45"/>
    <mergeCell ref="AA45:AC45"/>
    <mergeCell ref="AD45:AF45"/>
    <mergeCell ref="AY44:AY47"/>
    <mergeCell ref="C45:E45"/>
    <mergeCell ref="F45:H45"/>
    <mergeCell ref="I45:K45"/>
    <mergeCell ref="L45:N45"/>
    <mergeCell ref="O45:Q45"/>
    <mergeCell ref="AG44:AI47"/>
    <mergeCell ref="AJ44:AJ47"/>
    <mergeCell ref="AK44:AK47"/>
    <mergeCell ref="AL44:AL47"/>
    <mergeCell ref="AM44:AM47"/>
    <mergeCell ref="AN44:AN47"/>
    <mergeCell ref="O44:Q44"/>
    <mergeCell ref="R44:T44"/>
    <mergeCell ref="U44:W44"/>
    <mergeCell ref="X44:Z44"/>
    <mergeCell ref="AA44:AC44"/>
    <mergeCell ref="AD44:AF44"/>
    <mergeCell ref="C46:E46"/>
    <mergeCell ref="F46:H46"/>
    <mergeCell ref="I46:K46"/>
    <mergeCell ref="L46:N46"/>
    <mergeCell ref="O46:Q46"/>
    <mergeCell ref="AO44:AO47"/>
    <mergeCell ref="A44:A47"/>
    <mergeCell ref="B44:B47"/>
    <mergeCell ref="C44:E44"/>
    <mergeCell ref="F44:H44"/>
    <mergeCell ref="I44:K44"/>
    <mergeCell ref="L44:N44"/>
    <mergeCell ref="O42:Q42"/>
    <mergeCell ref="R42:T42"/>
    <mergeCell ref="U42:W42"/>
    <mergeCell ref="AG42:AI42"/>
    <mergeCell ref="AO40:AO43"/>
    <mergeCell ref="AP40:AP43"/>
    <mergeCell ref="AQ40:AQ43"/>
    <mergeCell ref="AR40:AR43"/>
    <mergeCell ref="AY40:AY43"/>
    <mergeCell ref="C41:E41"/>
    <mergeCell ref="F41:H41"/>
    <mergeCell ref="I41:K41"/>
    <mergeCell ref="L41:N41"/>
    <mergeCell ref="O41:Q41"/>
    <mergeCell ref="AG40:AI40"/>
    <mergeCell ref="AJ40:AJ43"/>
    <mergeCell ref="AK40:AK43"/>
    <mergeCell ref="AL40:AL43"/>
    <mergeCell ref="AM40:AM43"/>
    <mergeCell ref="AN40:AN43"/>
    <mergeCell ref="AG41:AI41"/>
    <mergeCell ref="O40:Q40"/>
    <mergeCell ref="R40:T40"/>
    <mergeCell ref="U40:W40"/>
    <mergeCell ref="X40:Z40"/>
    <mergeCell ref="AA40:AC40"/>
    <mergeCell ref="AD40:AF43"/>
    <mergeCell ref="R41:T41"/>
    <mergeCell ref="U41:W41"/>
    <mergeCell ref="X41:Z41"/>
    <mergeCell ref="AA41:AC41"/>
    <mergeCell ref="A40:A43"/>
    <mergeCell ref="B40:B43"/>
    <mergeCell ref="C40:E40"/>
    <mergeCell ref="F40:H40"/>
    <mergeCell ref="I40:K40"/>
    <mergeCell ref="L40:N40"/>
    <mergeCell ref="C42:E42"/>
    <mergeCell ref="F42:H42"/>
    <mergeCell ref="I42:K42"/>
    <mergeCell ref="L42:N42"/>
    <mergeCell ref="X42:Z42"/>
    <mergeCell ref="AA42:AC42"/>
    <mergeCell ref="O38:Q38"/>
    <mergeCell ref="R38:T38"/>
    <mergeCell ref="U38:W38"/>
    <mergeCell ref="X38:Z38"/>
    <mergeCell ref="AD38:AF38"/>
    <mergeCell ref="AG38:AI38"/>
    <mergeCell ref="AO36:AO39"/>
    <mergeCell ref="AP36:AP39"/>
    <mergeCell ref="AQ36:AQ39"/>
    <mergeCell ref="AR36:AR39"/>
    <mergeCell ref="AY36:AY39"/>
    <mergeCell ref="C37:E37"/>
    <mergeCell ref="F37:H37"/>
    <mergeCell ref="I37:K37"/>
    <mergeCell ref="L37:N37"/>
    <mergeCell ref="O37:Q37"/>
    <mergeCell ref="AG36:AI36"/>
    <mergeCell ref="AJ36:AJ39"/>
    <mergeCell ref="AK36:AK39"/>
    <mergeCell ref="AL36:AL39"/>
    <mergeCell ref="AM36:AM39"/>
    <mergeCell ref="AN36:AN39"/>
    <mergeCell ref="AG37:AI37"/>
    <mergeCell ref="O36:Q36"/>
    <mergeCell ref="R36:T36"/>
    <mergeCell ref="U36:W36"/>
    <mergeCell ref="X36:Z36"/>
    <mergeCell ref="AA36:AC39"/>
    <mergeCell ref="AD36:AF36"/>
    <mergeCell ref="R37:T37"/>
    <mergeCell ref="U37:W37"/>
    <mergeCell ref="X37:Z37"/>
    <mergeCell ref="AD37:AF37"/>
    <mergeCell ref="A36:A39"/>
    <mergeCell ref="B36:B39"/>
    <mergeCell ref="C36:E36"/>
    <mergeCell ref="F36:H36"/>
    <mergeCell ref="I36:K36"/>
    <mergeCell ref="L36:N36"/>
    <mergeCell ref="C38:E38"/>
    <mergeCell ref="F38:H38"/>
    <mergeCell ref="I38:K38"/>
    <mergeCell ref="L38:N38"/>
    <mergeCell ref="O34:Q34"/>
    <mergeCell ref="R34:T34"/>
    <mergeCell ref="U34:W34"/>
    <mergeCell ref="AA34:AC34"/>
    <mergeCell ref="AD34:AF34"/>
    <mergeCell ref="AG34:AI34"/>
    <mergeCell ref="AO32:AO35"/>
    <mergeCell ref="AP32:AP35"/>
    <mergeCell ref="AQ32:AQ35"/>
    <mergeCell ref="AR32:AR35"/>
    <mergeCell ref="AY32:AY35"/>
    <mergeCell ref="C33:E33"/>
    <mergeCell ref="F33:H33"/>
    <mergeCell ref="I33:K33"/>
    <mergeCell ref="L33:N33"/>
    <mergeCell ref="O33:Q33"/>
    <mergeCell ref="AG32:AI32"/>
    <mergeCell ref="AJ32:AJ35"/>
    <mergeCell ref="AK32:AK35"/>
    <mergeCell ref="AL32:AL35"/>
    <mergeCell ref="AM32:AM35"/>
    <mergeCell ref="AN32:AN35"/>
    <mergeCell ref="AG33:AI33"/>
    <mergeCell ref="O32:Q32"/>
    <mergeCell ref="R32:T32"/>
    <mergeCell ref="U32:W32"/>
    <mergeCell ref="X32:Z35"/>
    <mergeCell ref="AA32:AC32"/>
    <mergeCell ref="AD32:AF32"/>
    <mergeCell ref="R33:T33"/>
    <mergeCell ref="U33:W33"/>
    <mergeCell ref="AA33:AC33"/>
    <mergeCell ref="AD33:AF33"/>
    <mergeCell ref="A32:A35"/>
    <mergeCell ref="B32:B35"/>
    <mergeCell ref="C32:E32"/>
    <mergeCell ref="F32:H32"/>
    <mergeCell ref="I32:K32"/>
    <mergeCell ref="L32:N32"/>
    <mergeCell ref="C34:E34"/>
    <mergeCell ref="F34:H34"/>
    <mergeCell ref="I34:K34"/>
    <mergeCell ref="L34:N34"/>
    <mergeCell ref="O30:Q30"/>
    <mergeCell ref="R30:T30"/>
    <mergeCell ref="X30:Z30"/>
    <mergeCell ref="AA30:AC30"/>
    <mergeCell ref="AD30:AF30"/>
    <mergeCell ref="AG30:AI30"/>
    <mergeCell ref="AO28:AO31"/>
    <mergeCell ref="AP28:AP31"/>
    <mergeCell ref="AQ28:AQ31"/>
    <mergeCell ref="AR28:AR31"/>
    <mergeCell ref="AY28:AY31"/>
    <mergeCell ref="C29:E29"/>
    <mergeCell ref="F29:H29"/>
    <mergeCell ref="I29:K29"/>
    <mergeCell ref="L29:N29"/>
    <mergeCell ref="O29:Q29"/>
    <mergeCell ref="AG28:AI28"/>
    <mergeCell ref="AJ28:AJ31"/>
    <mergeCell ref="AK28:AK31"/>
    <mergeCell ref="AL28:AL31"/>
    <mergeCell ref="AM28:AM31"/>
    <mergeCell ref="AN28:AN31"/>
    <mergeCell ref="AG29:AI29"/>
    <mergeCell ref="O28:Q28"/>
    <mergeCell ref="R28:T28"/>
    <mergeCell ref="U28:W31"/>
    <mergeCell ref="X28:Z28"/>
    <mergeCell ref="AA28:AC28"/>
    <mergeCell ref="AD28:AF28"/>
    <mergeCell ref="R29:T29"/>
    <mergeCell ref="X29:Z29"/>
    <mergeCell ref="AA29:AC29"/>
    <mergeCell ref="AD29:AF29"/>
    <mergeCell ref="A28:A31"/>
    <mergeCell ref="B28:B31"/>
    <mergeCell ref="C28:E28"/>
    <mergeCell ref="F28:H28"/>
    <mergeCell ref="I28:K28"/>
    <mergeCell ref="L28:N28"/>
    <mergeCell ref="C30:E30"/>
    <mergeCell ref="F30:H30"/>
    <mergeCell ref="I30:K30"/>
    <mergeCell ref="L30:N30"/>
    <mergeCell ref="O26:Q26"/>
    <mergeCell ref="U26:W26"/>
    <mergeCell ref="X26:Z26"/>
    <mergeCell ref="AA26:AC26"/>
    <mergeCell ref="AD26:AF26"/>
    <mergeCell ref="AG26:AI26"/>
    <mergeCell ref="AO24:AO27"/>
    <mergeCell ref="AP24:AP27"/>
    <mergeCell ref="AQ24:AQ27"/>
    <mergeCell ref="AR24:AR27"/>
    <mergeCell ref="AY24:AY27"/>
    <mergeCell ref="C25:E25"/>
    <mergeCell ref="F25:H25"/>
    <mergeCell ref="I25:K25"/>
    <mergeCell ref="L25:N25"/>
    <mergeCell ref="O25:Q25"/>
    <mergeCell ref="AG24:AI24"/>
    <mergeCell ref="AJ24:AJ27"/>
    <mergeCell ref="AK24:AK27"/>
    <mergeCell ref="AL24:AL27"/>
    <mergeCell ref="AM24:AM27"/>
    <mergeCell ref="AN24:AN27"/>
    <mergeCell ref="AG25:AI25"/>
    <mergeCell ref="O24:Q24"/>
    <mergeCell ref="R24:T27"/>
    <mergeCell ref="U24:W24"/>
    <mergeCell ref="X24:Z24"/>
    <mergeCell ref="AA24:AC24"/>
    <mergeCell ref="AD24:AF24"/>
    <mergeCell ref="U25:W25"/>
    <mergeCell ref="X25:Z25"/>
    <mergeCell ref="AA25:AC25"/>
    <mergeCell ref="AD25:AF25"/>
    <mergeCell ref="A24:A27"/>
    <mergeCell ref="B24:B27"/>
    <mergeCell ref="C24:E24"/>
    <mergeCell ref="F24:H24"/>
    <mergeCell ref="I24:K24"/>
    <mergeCell ref="L24:N24"/>
    <mergeCell ref="C26:E26"/>
    <mergeCell ref="F26:H26"/>
    <mergeCell ref="I26:K26"/>
    <mergeCell ref="L26:N26"/>
    <mergeCell ref="AQ20:AQ23"/>
    <mergeCell ref="AR20:AR23"/>
    <mergeCell ref="AY20:AY23"/>
    <mergeCell ref="AD20:AF20"/>
    <mergeCell ref="AG20:AI20"/>
    <mergeCell ref="AJ20:AJ23"/>
    <mergeCell ref="AK20:AK23"/>
    <mergeCell ref="AL20:AL23"/>
    <mergeCell ref="AM20:AM23"/>
    <mergeCell ref="AD21:AF21"/>
    <mergeCell ref="AG21:AI21"/>
    <mergeCell ref="AD22:AF22"/>
    <mergeCell ref="AG22:AI22"/>
    <mergeCell ref="X20:Z20"/>
    <mergeCell ref="AA20:AC20"/>
    <mergeCell ref="X21:Z21"/>
    <mergeCell ref="AA21:AC21"/>
    <mergeCell ref="X22:Z22"/>
    <mergeCell ref="AA22:AC22"/>
    <mergeCell ref="AN20:AN23"/>
    <mergeCell ref="AO20:AO23"/>
    <mergeCell ref="AP20:AP23"/>
    <mergeCell ref="A20:A23"/>
    <mergeCell ref="B20:B23"/>
    <mergeCell ref="C20:E20"/>
    <mergeCell ref="F20:H20"/>
    <mergeCell ref="I20:K20"/>
    <mergeCell ref="L20:N20"/>
    <mergeCell ref="O20:Q23"/>
    <mergeCell ref="R20:T20"/>
    <mergeCell ref="U20:W20"/>
    <mergeCell ref="C22:E22"/>
    <mergeCell ref="F22:H22"/>
    <mergeCell ref="I22:K22"/>
    <mergeCell ref="L22:N22"/>
    <mergeCell ref="R22:T22"/>
    <mergeCell ref="U22:W22"/>
    <mergeCell ref="C21:E21"/>
    <mergeCell ref="F21:H21"/>
    <mergeCell ref="I21:K21"/>
    <mergeCell ref="L21:N21"/>
    <mergeCell ref="R21:T21"/>
    <mergeCell ref="U21:W21"/>
    <mergeCell ref="AR16:AR19"/>
    <mergeCell ref="AY16:AY19"/>
    <mergeCell ref="C17:E17"/>
    <mergeCell ref="F17:H17"/>
    <mergeCell ref="I17:K17"/>
    <mergeCell ref="O17:Q17"/>
    <mergeCell ref="R17:T17"/>
    <mergeCell ref="AG16:AI16"/>
    <mergeCell ref="AJ16:AJ19"/>
    <mergeCell ref="AK16:AK19"/>
    <mergeCell ref="AL16:AL19"/>
    <mergeCell ref="AM16:AM19"/>
    <mergeCell ref="AN16:AN19"/>
    <mergeCell ref="O16:Q16"/>
    <mergeCell ref="R16:T16"/>
    <mergeCell ref="U16:W16"/>
    <mergeCell ref="X16:Z16"/>
    <mergeCell ref="AA16:AC16"/>
    <mergeCell ref="AD16:AF16"/>
    <mergeCell ref="U17:W17"/>
    <mergeCell ref="X17:Z17"/>
    <mergeCell ref="AA17:AC17"/>
    <mergeCell ref="AD17:AF17"/>
    <mergeCell ref="AG17:AI17"/>
    <mergeCell ref="A16:A19"/>
    <mergeCell ref="B16:B19"/>
    <mergeCell ref="C16:E16"/>
    <mergeCell ref="F16:H16"/>
    <mergeCell ref="I16:K16"/>
    <mergeCell ref="L16:N19"/>
    <mergeCell ref="AO16:AO19"/>
    <mergeCell ref="AP16:AP19"/>
    <mergeCell ref="AQ16:AQ19"/>
    <mergeCell ref="C18:E18"/>
    <mergeCell ref="F18:H18"/>
    <mergeCell ref="I18:K18"/>
    <mergeCell ref="O18:Q18"/>
    <mergeCell ref="R18:T18"/>
    <mergeCell ref="U18:W18"/>
    <mergeCell ref="X18:Z18"/>
    <mergeCell ref="AA18:AC18"/>
    <mergeCell ref="AD18:AF18"/>
    <mergeCell ref="AG18:AI18"/>
    <mergeCell ref="AA13:AC13"/>
    <mergeCell ref="AD13:AF13"/>
    <mergeCell ref="AG13:AI13"/>
    <mergeCell ref="C14:E14"/>
    <mergeCell ref="F14:H14"/>
    <mergeCell ref="L14:N14"/>
    <mergeCell ref="O14:Q14"/>
    <mergeCell ref="R14:T14"/>
    <mergeCell ref="U14:W14"/>
    <mergeCell ref="C13:E13"/>
    <mergeCell ref="F13:H13"/>
    <mergeCell ref="L13:N13"/>
    <mergeCell ref="O13:Q13"/>
    <mergeCell ref="R13:T13"/>
    <mergeCell ref="U13:W13"/>
    <mergeCell ref="X14:Z14"/>
    <mergeCell ref="AA14:AC14"/>
    <mergeCell ref="AD14:AF14"/>
    <mergeCell ref="AG14:AI14"/>
    <mergeCell ref="AN12:AN15"/>
    <mergeCell ref="AO12:AO15"/>
    <mergeCell ref="AP12:AP15"/>
    <mergeCell ref="AQ12:AQ15"/>
    <mergeCell ref="AR12:AR15"/>
    <mergeCell ref="AY12:AY15"/>
    <mergeCell ref="AD12:AF12"/>
    <mergeCell ref="AG12:AI12"/>
    <mergeCell ref="AJ12:AJ15"/>
    <mergeCell ref="AK12:AK15"/>
    <mergeCell ref="AL12:AL15"/>
    <mergeCell ref="AM12:AM15"/>
    <mergeCell ref="A12:A15"/>
    <mergeCell ref="B12:B15"/>
    <mergeCell ref="C12:E12"/>
    <mergeCell ref="F12:H12"/>
    <mergeCell ref="I12:K15"/>
    <mergeCell ref="U9:W9"/>
    <mergeCell ref="X9:Z9"/>
    <mergeCell ref="AA9:AC9"/>
    <mergeCell ref="AD9:AF9"/>
    <mergeCell ref="C10:E10"/>
    <mergeCell ref="I10:K10"/>
    <mergeCell ref="L10:N10"/>
    <mergeCell ref="O10:Q10"/>
    <mergeCell ref="R10:T10"/>
    <mergeCell ref="L12:N12"/>
    <mergeCell ref="O12:Q12"/>
    <mergeCell ref="R12:T12"/>
    <mergeCell ref="U12:W12"/>
    <mergeCell ref="X12:Z12"/>
    <mergeCell ref="AA12:AC12"/>
    <mergeCell ref="U10:W10"/>
    <mergeCell ref="X10:Z10"/>
    <mergeCell ref="AA10:AC10"/>
    <mergeCell ref="X13:Z13"/>
    <mergeCell ref="AR8:AR11"/>
    <mergeCell ref="AY8:AY11"/>
    <mergeCell ref="C9:E9"/>
    <mergeCell ref="I9:K9"/>
    <mergeCell ref="L9:N9"/>
    <mergeCell ref="O9:Q9"/>
    <mergeCell ref="R9:T9"/>
    <mergeCell ref="AG8:AI8"/>
    <mergeCell ref="AJ8:AJ11"/>
    <mergeCell ref="AK8:AK11"/>
    <mergeCell ref="AL8:AL11"/>
    <mergeCell ref="AM8:AM11"/>
    <mergeCell ref="AN8:AN11"/>
    <mergeCell ref="O8:Q8"/>
    <mergeCell ref="R8:T8"/>
    <mergeCell ref="U8:W8"/>
    <mergeCell ref="X8:Z8"/>
    <mergeCell ref="AA8:AC8"/>
    <mergeCell ref="AD8:AF8"/>
    <mergeCell ref="AD10:AF10"/>
    <mergeCell ref="AG10:AI10"/>
    <mergeCell ref="AG9:AI9"/>
    <mergeCell ref="A8:A11"/>
    <mergeCell ref="B8:B11"/>
    <mergeCell ref="C8:E8"/>
    <mergeCell ref="F8:H11"/>
    <mergeCell ref="I8:K8"/>
    <mergeCell ref="L8:N8"/>
    <mergeCell ref="AO8:AO11"/>
    <mergeCell ref="AP8:AP11"/>
    <mergeCell ref="AQ8:AQ11"/>
    <mergeCell ref="AR4:AR7"/>
    <mergeCell ref="AY4:AY7"/>
    <mergeCell ref="F5:H5"/>
    <mergeCell ref="I5:K5"/>
    <mergeCell ref="L5:N5"/>
    <mergeCell ref="O5:Q5"/>
    <mergeCell ref="R5:T5"/>
    <mergeCell ref="U5:W5"/>
    <mergeCell ref="AJ4:AJ7"/>
    <mergeCell ref="AK4:AK7"/>
    <mergeCell ref="AL4:AL7"/>
    <mergeCell ref="AM4:AM7"/>
    <mergeCell ref="AN4:AN7"/>
    <mergeCell ref="AO4:AO7"/>
    <mergeCell ref="R4:T4"/>
    <mergeCell ref="U4:W4"/>
    <mergeCell ref="X4:Z4"/>
    <mergeCell ref="AA4:AC4"/>
    <mergeCell ref="AD4:AF4"/>
    <mergeCell ref="AG4:AI4"/>
    <mergeCell ref="X5:Z5"/>
    <mergeCell ref="AA5:AC5"/>
    <mergeCell ref="AD5:AF5"/>
    <mergeCell ref="AG5:AI5"/>
    <mergeCell ref="A4:A7"/>
    <mergeCell ref="B4:B7"/>
    <mergeCell ref="C4:E7"/>
    <mergeCell ref="F4:H4"/>
    <mergeCell ref="I4:K4"/>
    <mergeCell ref="L4:N4"/>
    <mergeCell ref="O4:Q4"/>
    <mergeCell ref="AP4:AP7"/>
    <mergeCell ref="AQ4:AQ7"/>
    <mergeCell ref="F6:H6"/>
    <mergeCell ref="I6:K6"/>
    <mergeCell ref="L6:N6"/>
    <mergeCell ref="O6:Q6"/>
    <mergeCell ref="R6:T6"/>
    <mergeCell ref="U6:W6"/>
    <mergeCell ref="X6:Z6"/>
    <mergeCell ref="AA6:AC6"/>
    <mergeCell ref="AD6:AF6"/>
    <mergeCell ref="AG6:AI6"/>
    <mergeCell ref="AH1:AI1"/>
    <mergeCell ref="AN1:AP1"/>
    <mergeCell ref="C3:E3"/>
    <mergeCell ref="F3:H3"/>
    <mergeCell ref="I3:K3"/>
    <mergeCell ref="L3:N3"/>
    <mergeCell ref="O3:Q3"/>
    <mergeCell ref="R3:T3"/>
    <mergeCell ref="U3:W3"/>
    <mergeCell ref="X3:Z3"/>
    <mergeCell ref="D1:F1"/>
    <mergeCell ref="G1:S1"/>
    <mergeCell ref="T1:U1"/>
    <mergeCell ref="V1:Z1"/>
    <mergeCell ref="AA1:AB1"/>
    <mergeCell ref="AD1:AG1"/>
    <mergeCell ref="AA3:AC3"/>
    <mergeCell ref="AD3:AF3"/>
    <mergeCell ref="AG3:AI3"/>
  </mergeCells>
  <phoneticPr fontId="1"/>
  <conditionalFormatting sqref="C4 C3:AF3 F4 F20 I4 L4 R4 X4 AA4 AD4 F12 L8 O8 R8 U8 AD8 I16 U16 AA16 I12 F16 F8 L16 I20 L20 R20 X20 R24 O20 U28 U24 X24 C12 C16 C20 C24 X32 AD40 AA36 X28 C28 C32 C36 C40 C8 O24 L24 I24 F24 R28 O28 L28 I28 F28 U32 R32 O32 L32 I32 F32 X36 U36 R36 O36 L36 I36 F36 AA40 X40 U40 R40 O40 L40 I40 F40 AD6 AA6 X6 U6 R6 O6 L6 I6 F6 C10 AD10 AA10 X10 U10 R10 O10 L10 I10 C14 AA14 X14 U14 R14 O14 L14 F14 C18 F18 AA18 X18 U18 R18 O18 I18 C22 AA22 X22 U22 R22 L22 I22 F22 AA26 F26 I26 L26 O26 C26 X26 U26 F30 I30 L30 O30 R30 C30 AA30 X30 F34 I34 L34 O34 R34 U34 C34 AA34 F38 I38 L38 O38 R38 U38 X38 C38 F42 I42 L42 O42 R42 U42 X42 AA42 C42">
    <cfRule type="cellIs" dxfId="825" priority="110" stopIfTrue="1" operator="equal">
      <formula>0</formula>
    </cfRule>
  </conditionalFormatting>
  <conditionalFormatting sqref="AG3:AI3 AG12 AG6 AG14">
    <cfRule type="cellIs" dxfId="824" priority="109" stopIfTrue="1" operator="equal">
      <formula>0</formula>
    </cfRule>
  </conditionalFormatting>
  <conditionalFormatting sqref="C44 C46">
    <cfRule type="cellIs" dxfId="823" priority="108" stopIfTrue="1" operator="equal">
      <formula>0</formula>
    </cfRule>
  </conditionalFormatting>
  <conditionalFormatting sqref="AG44">
    <cfRule type="cellIs" dxfId="822" priority="107" stopIfTrue="1" operator="equal">
      <formula>0</formula>
    </cfRule>
  </conditionalFormatting>
  <conditionalFormatting sqref="F44 I44 L44 O44 R44 U44 X44 AA44 AD44">
    <cfRule type="cellIs" dxfId="821" priority="106" stopIfTrue="1" operator="equal">
      <formula>0</formula>
    </cfRule>
  </conditionalFormatting>
  <conditionalFormatting sqref="F46 I46 L46 O46 R46 U46 X46 AA46 AD46">
    <cfRule type="cellIs" dxfId="820" priority="105" stopIfTrue="1" operator="equal">
      <formula>0</formula>
    </cfRule>
  </conditionalFormatting>
  <conditionalFormatting sqref="AD22">
    <cfRule type="cellIs" dxfId="819" priority="104" stopIfTrue="1" operator="equal">
      <formula>0</formula>
    </cfRule>
  </conditionalFormatting>
  <conditionalFormatting sqref="AG24 AG26">
    <cfRule type="cellIs" dxfId="818" priority="103" stopIfTrue="1" operator="equal">
      <formula>0</formula>
    </cfRule>
  </conditionalFormatting>
  <conditionalFormatting sqref="AD34">
    <cfRule type="cellIs" dxfId="817" priority="102" stopIfTrue="1" operator="equal">
      <formula>0</formula>
    </cfRule>
  </conditionalFormatting>
  <conditionalFormatting sqref="AG38">
    <cfRule type="cellIs" dxfId="816" priority="101" stopIfTrue="1" operator="equal">
      <formula>0</formula>
    </cfRule>
  </conditionalFormatting>
  <conditionalFormatting sqref="AG8 AG10">
    <cfRule type="cellIs" dxfId="815" priority="100" stopIfTrue="1" operator="equal">
      <formula>0</formula>
    </cfRule>
  </conditionalFormatting>
  <conditionalFormatting sqref="AD16 AD18">
    <cfRule type="cellIs" dxfId="814" priority="99" stopIfTrue="1" operator="equal">
      <formula>0</formula>
    </cfRule>
  </conditionalFormatting>
  <conditionalFormatting sqref="AG22">
    <cfRule type="cellIs" dxfId="813" priority="98" stopIfTrue="1" operator="equal">
      <formula>0</formula>
    </cfRule>
  </conditionalFormatting>
  <conditionalFormatting sqref="AD30">
    <cfRule type="cellIs" dxfId="812" priority="97" stopIfTrue="1" operator="equal">
      <formula>0</formula>
    </cfRule>
  </conditionalFormatting>
  <conditionalFormatting sqref="AG34">
    <cfRule type="cellIs" dxfId="811" priority="96" stopIfTrue="1" operator="equal">
      <formula>0</formula>
    </cfRule>
  </conditionalFormatting>
  <conditionalFormatting sqref="AD14">
    <cfRule type="cellIs" dxfId="810" priority="95" stopIfTrue="1" operator="equal">
      <formula>0</formula>
    </cfRule>
  </conditionalFormatting>
  <conditionalFormatting sqref="AG16 AG18">
    <cfRule type="cellIs" dxfId="809" priority="94" stopIfTrue="1" operator="equal">
      <formula>0</formula>
    </cfRule>
  </conditionalFormatting>
  <conditionalFormatting sqref="AD26">
    <cfRule type="cellIs" dxfId="808" priority="93" stopIfTrue="1" operator="equal">
      <formula>0</formula>
    </cfRule>
  </conditionalFormatting>
  <conditionalFormatting sqref="AG28 AG30">
    <cfRule type="cellIs" dxfId="807" priority="92" stopIfTrue="1" operator="equal">
      <formula>0</formula>
    </cfRule>
  </conditionalFormatting>
  <conditionalFormatting sqref="AD38">
    <cfRule type="cellIs" dxfId="806" priority="91" stopIfTrue="1" operator="equal">
      <formula>0</formula>
    </cfRule>
  </conditionalFormatting>
  <conditionalFormatting sqref="AG40 AG42">
    <cfRule type="cellIs" dxfId="805" priority="90" stopIfTrue="1" operator="equal">
      <formula>0</formula>
    </cfRule>
  </conditionalFormatting>
  <conditionalFormatting sqref="AD5 AA5 X5 R5 L5 I5 F5">
    <cfRule type="cellIs" dxfId="804" priority="89" stopIfTrue="1" operator="equal">
      <formula>0</formula>
    </cfRule>
  </conditionalFormatting>
  <conditionalFormatting sqref="C9 AD9 U9 R9 O9 L9">
    <cfRule type="cellIs" dxfId="803" priority="87" stopIfTrue="1" operator="equal">
      <formula>0</formula>
    </cfRule>
  </conditionalFormatting>
  <conditionalFormatting sqref="AG9">
    <cfRule type="cellIs" dxfId="802" priority="86" stopIfTrue="1" operator="equal">
      <formula>0</formula>
    </cfRule>
  </conditionalFormatting>
  <conditionalFormatting sqref="C13 F13">
    <cfRule type="cellIs" dxfId="801" priority="85" stopIfTrue="1" operator="equal">
      <formula>0</formula>
    </cfRule>
  </conditionalFormatting>
  <conditionalFormatting sqref="AG13">
    <cfRule type="cellIs" dxfId="800" priority="84" stopIfTrue="1" operator="equal">
      <formula>0</formula>
    </cfRule>
  </conditionalFormatting>
  <conditionalFormatting sqref="C17 F17 AA17 U17 I17">
    <cfRule type="cellIs" dxfId="799" priority="82" stopIfTrue="1" operator="equal">
      <formula>0</formula>
    </cfRule>
  </conditionalFormatting>
  <conditionalFormatting sqref="AD17">
    <cfRule type="cellIs" dxfId="798" priority="81" stopIfTrue="1" operator="equal">
      <formula>0</formula>
    </cfRule>
  </conditionalFormatting>
  <conditionalFormatting sqref="AG17">
    <cfRule type="cellIs" dxfId="797" priority="80" stopIfTrue="1" operator="equal">
      <formula>0</formula>
    </cfRule>
  </conditionalFormatting>
  <conditionalFormatting sqref="C21 X21 R21 L21 I21 F21">
    <cfRule type="cellIs" dxfId="796" priority="79" stopIfTrue="1" operator="equal">
      <formula>0</formula>
    </cfRule>
  </conditionalFormatting>
  <conditionalFormatting sqref="F25 I25 L25 O25 C25 X25 U25">
    <cfRule type="cellIs" dxfId="795" priority="76" stopIfTrue="1" operator="equal">
      <formula>0</formula>
    </cfRule>
  </conditionalFormatting>
  <conditionalFormatting sqref="AG25">
    <cfRule type="cellIs" dxfId="794" priority="75" stopIfTrue="1" operator="equal">
      <formula>0</formula>
    </cfRule>
  </conditionalFormatting>
  <conditionalFormatting sqref="F29 I29 L29 O29 R29 C29 X29">
    <cfRule type="cellIs" dxfId="793" priority="73" stopIfTrue="1" operator="equal">
      <formula>0</formula>
    </cfRule>
  </conditionalFormatting>
  <conditionalFormatting sqref="AG29">
    <cfRule type="cellIs" dxfId="792" priority="71" stopIfTrue="1" operator="equal">
      <formula>0</formula>
    </cfRule>
  </conditionalFormatting>
  <conditionalFormatting sqref="F33 I33 L33 O33 R33 U33 C33">
    <cfRule type="cellIs" dxfId="791" priority="70" stopIfTrue="1" operator="equal">
      <formula>0</formula>
    </cfRule>
  </conditionalFormatting>
  <conditionalFormatting sqref="F37 I37 L37 O37 R37 U37 X37 C37">
    <cfRule type="cellIs" dxfId="790" priority="67" stopIfTrue="1" operator="equal">
      <formula>0</formula>
    </cfRule>
  </conditionalFormatting>
  <conditionalFormatting sqref="F41 I41 L41 O41 R41 U41 X41 AA41 C41">
    <cfRule type="cellIs" dxfId="789" priority="64" stopIfTrue="1" operator="equal">
      <formula>0</formula>
    </cfRule>
  </conditionalFormatting>
  <conditionalFormatting sqref="AG41">
    <cfRule type="cellIs" dxfId="788" priority="63" stopIfTrue="1" operator="equal">
      <formula>0</formula>
    </cfRule>
  </conditionalFormatting>
  <conditionalFormatting sqref="C45">
    <cfRule type="cellIs" dxfId="787" priority="62" stopIfTrue="1" operator="equal">
      <formula>0</formula>
    </cfRule>
  </conditionalFormatting>
  <conditionalFormatting sqref="F45 I45 L45 O45 R45 U45 X45 AA45 AD45">
    <cfRule type="cellIs" dxfId="786" priority="61" stopIfTrue="1" operator="equal">
      <formula>0</formula>
    </cfRule>
  </conditionalFormatting>
  <conditionalFormatting sqref="I8">
    <cfRule type="cellIs" dxfId="785" priority="60" stopIfTrue="1" operator="equal">
      <formula>0</formula>
    </cfRule>
  </conditionalFormatting>
  <conditionalFormatting sqref="I9">
    <cfRule type="cellIs" dxfId="784" priority="59" stopIfTrue="1" operator="equal">
      <formula>0</formula>
    </cfRule>
  </conditionalFormatting>
  <conditionalFormatting sqref="O16">
    <cfRule type="cellIs" dxfId="783" priority="58" stopIfTrue="1" operator="equal">
      <formula>0</formula>
    </cfRule>
  </conditionalFormatting>
  <conditionalFormatting sqref="O17">
    <cfRule type="cellIs" dxfId="782" priority="57" stopIfTrue="1" operator="equal">
      <formula>0</formula>
    </cfRule>
  </conditionalFormatting>
  <conditionalFormatting sqref="U4">
    <cfRule type="cellIs" dxfId="781" priority="56" stopIfTrue="1" operator="equal">
      <formula>0</formula>
    </cfRule>
  </conditionalFormatting>
  <conditionalFormatting sqref="U5">
    <cfRule type="cellIs" dxfId="780" priority="55" stopIfTrue="1" operator="equal">
      <formula>0</formula>
    </cfRule>
  </conditionalFormatting>
  <conditionalFormatting sqref="R12">
    <cfRule type="cellIs" dxfId="779" priority="54" stopIfTrue="1" operator="equal">
      <formula>0</formula>
    </cfRule>
  </conditionalFormatting>
  <conditionalFormatting sqref="R13">
    <cfRule type="cellIs" dxfId="778" priority="53" stopIfTrue="1" operator="equal">
      <formula>0</formula>
    </cfRule>
  </conditionalFormatting>
  <conditionalFormatting sqref="AA28">
    <cfRule type="cellIs" dxfId="777" priority="52" stopIfTrue="1" operator="equal">
      <formula>0</formula>
    </cfRule>
  </conditionalFormatting>
  <conditionalFormatting sqref="AA29">
    <cfRule type="cellIs" dxfId="776" priority="51" stopIfTrue="1" operator="equal">
      <formula>0</formula>
    </cfRule>
  </conditionalFormatting>
  <conditionalFormatting sqref="AD20">
    <cfRule type="cellIs" dxfId="775" priority="50" stopIfTrue="1" operator="equal">
      <formula>0</formula>
    </cfRule>
  </conditionalFormatting>
  <conditionalFormatting sqref="AD21">
    <cfRule type="cellIs" dxfId="774" priority="49" stopIfTrue="1" operator="equal">
      <formula>0</formula>
    </cfRule>
  </conditionalFormatting>
  <conditionalFormatting sqref="O4">
    <cfRule type="cellIs" dxfId="773" priority="46" stopIfTrue="1" operator="equal">
      <formula>0</formula>
    </cfRule>
  </conditionalFormatting>
  <conditionalFormatting sqref="O5">
    <cfRule type="cellIs" dxfId="772" priority="45" stopIfTrue="1" operator="equal">
      <formula>0</formula>
    </cfRule>
  </conditionalFormatting>
  <conditionalFormatting sqref="O12">
    <cfRule type="cellIs" dxfId="771" priority="44" stopIfTrue="1" operator="equal">
      <formula>0</formula>
    </cfRule>
  </conditionalFormatting>
  <conditionalFormatting sqref="O13">
    <cfRule type="cellIs" dxfId="770" priority="43" stopIfTrue="1" operator="equal">
      <formula>0</formula>
    </cfRule>
  </conditionalFormatting>
  <conditionalFormatting sqref="U12">
    <cfRule type="cellIs" dxfId="769" priority="42" stopIfTrue="1" operator="equal">
      <formula>0</formula>
    </cfRule>
  </conditionalFormatting>
  <conditionalFormatting sqref="U13">
    <cfRule type="cellIs" dxfId="768" priority="41" stopIfTrue="1" operator="equal">
      <formula>0</formula>
    </cfRule>
  </conditionalFormatting>
  <conditionalFormatting sqref="AG4">
    <cfRule type="cellIs" dxfId="767" priority="40" stopIfTrue="1" operator="equal">
      <formula>0</formula>
    </cfRule>
  </conditionalFormatting>
  <conditionalFormatting sqref="AG5">
    <cfRule type="cellIs" dxfId="766" priority="39" stopIfTrue="1" operator="equal">
      <formula>0</formula>
    </cfRule>
  </conditionalFormatting>
  <conditionalFormatting sqref="AA8">
    <cfRule type="cellIs" dxfId="765" priority="38" stopIfTrue="1" operator="equal">
      <formula>0</formula>
    </cfRule>
  </conditionalFormatting>
  <conditionalFormatting sqref="AA9">
    <cfRule type="cellIs" dxfId="764" priority="37" stopIfTrue="1" operator="equal">
      <formula>0</formula>
    </cfRule>
  </conditionalFormatting>
  <conditionalFormatting sqref="AA12">
    <cfRule type="cellIs" dxfId="763" priority="36" stopIfTrue="1" operator="equal">
      <formula>0</formula>
    </cfRule>
  </conditionalFormatting>
  <conditionalFormatting sqref="AA13">
    <cfRule type="cellIs" dxfId="762" priority="35" stopIfTrue="1" operator="equal">
      <formula>0</formula>
    </cfRule>
  </conditionalFormatting>
  <conditionalFormatting sqref="U20">
    <cfRule type="cellIs" dxfId="761" priority="34" stopIfTrue="1" operator="equal">
      <formula>0</formula>
    </cfRule>
  </conditionalFormatting>
  <conditionalFormatting sqref="U21">
    <cfRule type="cellIs" dxfId="760" priority="33" stopIfTrue="1" operator="equal">
      <formula>0</formula>
    </cfRule>
  </conditionalFormatting>
  <conditionalFormatting sqref="R16">
    <cfRule type="cellIs" dxfId="759" priority="32" stopIfTrue="1" operator="equal">
      <formula>0</formula>
    </cfRule>
  </conditionalFormatting>
  <conditionalFormatting sqref="R17">
    <cfRule type="cellIs" dxfId="758" priority="31" stopIfTrue="1" operator="equal">
      <formula>0</formula>
    </cfRule>
  </conditionalFormatting>
  <conditionalFormatting sqref="X16">
    <cfRule type="cellIs" dxfId="757" priority="30" stopIfTrue="1" operator="equal">
      <formula>0</formula>
    </cfRule>
  </conditionalFormatting>
  <conditionalFormatting sqref="X17">
    <cfRule type="cellIs" dxfId="756" priority="29" stopIfTrue="1" operator="equal">
      <formula>0</formula>
    </cfRule>
  </conditionalFormatting>
  <conditionalFormatting sqref="AG32">
    <cfRule type="cellIs" dxfId="755" priority="28" stopIfTrue="1" operator="equal">
      <formula>0</formula>
    </cfRule>
  </conditionalFormatting>
  <conditionalFormatting sqref="AG33">
    <cfRule type="cellIs" dxfId="754" priority="27" stopIfTrue="1" operator="equal">
      <formula>0</formula>
    </cfRule>
  </conditionalFormatting>
  <conditionalFormatting sqref="L12">
    <cfRule type="cellIs" dxfId="753" priority="26" stopIfTrue="1" operator="equal">
      <formula>0</formula>
    </cfRule>
  </conditionalFormatting>
  <conditionalFormatting sqref="L13">
    <cfRule type="cellIs" dxfId="752" priority="25" stopIfTrue="1" operator="equal">
      <formula>0</formula>
    </cfRule>
  </conditionalFormatting>
  <conditionalFormatting sqref="X12">
    <cfRule type="cellIs" dxfId="751" priority="24" stopIfTrue="1" operator="equal">
      <formula>0</formula>
    </cfRule>
  </conditionalFormatting>
  <conditionalFormatting sqref="X13">
    <cfRule type="cellIs" dxfId="750" priority="23" stopIfTrue="1" operator="equal">
      <formula>0</formula>
    </cfRule>
  </conditionalFormatting>
  <conditionalFormatting sqref="AA32">
    <cfRule type="cellIs" dxfId="749" priority="22" stopIfTrue="1" operator="equal">
      <formula>0</formula>
    </cfRule>
  </conditionalFormatting>
  <conditionalFormatting sqref="AA33">
    <cfRule type="cellIs" dxfId="748" priority="21" stopIfTrue="1" operator="equal">
      <formula>0</formula>
    </cfRule>
  </conditionalFormatting>
  <conditionalFormatting sqref="AD36">
    <cfRule type="cellIs" dxfId="747" priority="20" stopIfTrue="1" operator="equal">
      <formula>0</formula>
    </cfRule>
  </conditionalFormatting>
  <conditionalFormatting sqref="AD37">
    <cfRule type="cellIs" dxfId="746" priority="19" stopIfTrue="1" operator="equal">
      <formula>0</formula>
    </cfRule>
  </conditionalFormatting>
  <conditionalFormatting sqref="AD28">
    <cfRule type="cellIs" dxfId="745" priority="18" stopIfTrue="1" operator="equal">
      <formula>0</formula>
    </cfRule>
  </conditionalFormatting>
  <conditionalFormatting sqref="AD29">
    <cfRule type="cellIs" dxfId="744" priority="17" stopIfTrue="1" operator="equal">
      <formula>0</formula>
    </cfRule>
  </conditionalFormatting>
  <conditionalFormatting sqref="AG36">
    <cfRule type="cellIs" dxfId="743" priority="16" stopIfTrue="1" operator="equal">
      <formula>0</formula>
    </cfRule>
  </conditionalFormatting>
  <conditionalFormatting sqref="AG37">
    <cfRule type="cellIs" dxfId="742" priority="15" stopIfTrue="1" operator="equal">
      <formula>0</formula>
    </cfRule>
  </conditionalFormatting>
  <conditionalFormatting sqref="AA20">
    <cfRule type="cellIs" dxfId="741" priority="14" stopIfTrue="1" operator="equal">
      <formula>0</formula>
    </cfRule>
  </conditionalFormatting>
  <conditionalFormatting sqref="AA21">
    <cfRule type="cellIs" dxfId="740" priority="13" stopIfTrue="1" operator="equal">
      <formula>0</formula>
    </cfRule>
  </conditionalFormatting>
  <conditionalFormatting sqref="AD12">
    <cfRule type="cellIs" dxfId="739" priority="12" stopIfTrue="1" operator="equal">
      <formula>0</formula>
    </cfRule>
  </conditionalFormatting>
  <conditionalFormatting sqref="AD13">
    <cfRule type="cellIs" dxfId="738" priority="11" stopIfTrue="1" operator="equal">
      <formula>0</formula>
    </cfRule>
  </conditionalFormatting>
  <conditionalFormatting sqref="AD24">
    <cfRule type="cellIs" dxfId="737" priority="10" stopIfTrue="1" operator="equal">
      <formula>0</formula>
    </cfRule>
  </conditionalFormatting>
  <conditionalFormatting sqref="AD25">
    <cfRule type="cellIs" dxfId="736" priority="9" stopIfTrue="1" operator="equal">
      <formula>0</formula>
    </cfRule>
  </conditionalFormatting>
  <conditionalFormatting sqref="AG20">
    <cfRule type="cellIs" dxfId="735" priority="8" stopIfTrue="1" operator="equal">
      <formula>0</formula>
    </cfRule>
  </conditionalFormatting>
  <conditionalFormatting sqref="AG21">
    <cfRule type="cellIs" dxfId="734" priority="7" stopIfTrue="1" operator="equal">
      <formula>0</formula>
    </cfRule>
  </conditionalFormatting>
  <conditionalFormatting sqref="X8">
    <cfRule type="cellIs" dxfId="733" priority="6" stopIfTrue="1" operator="equal">
      <formula>0</formula>
    </cfRule>
  </conditionalFormatting>
  <conditionalFormatting sqref="X9">
    <cfRule type="cellIs" dxfId="732" priority="5" stopIfTrue="1" operator="equal">
      <formula>0</formula>
    </cfRule>
  </conditionalFormatting>
  <conditionalFormatting sqref="AD32">
    <cfRule type="cellIs" dxfId="731" priority="4" stopIfTrue="1" operator="equal">
      <formula>0</formula>
    </cfRule>
  </conditionalFormatting>
  <conditionalFormatting sqref="AD33">
    <cfRule type="cellIs" dxfId="730" priority="3" stopIfTrue="1" operator="equal">
      <formula>0</formula>
    </cfRule>
  </conditionalFormatting>
  <conditionalFormatting sqref="AA24">
    <cfRule type="cellIs" dxfId="729" priority="2" stopIfTrue="1" operator="equal">
      <formula>0</formula>
    </cfRule>
  </conditionalFormatting>
  <conditionalFormatting sqref="AA25">
    <cfRule type="cellIs" dxfId="728" priority="1" stopIfTrue="1" operator="equal">
      <formula>0</formula>
    </cfRule>
  </conditionalFormatting>
  <dataValidations count="3">
    <dataValidation type="list" allowBlank="1" showInputMessage="1" showErrorMessage="1" sqref="AA1:AB1" xr:uid="{00000000-0002-0000-0000-000000000000}">
      <formula1>"前期,後期"</formula1>
    </dataValidation>
    <dataValidation type="list" allowBlank="1" showInputMessage="1" showErrorMessage="1" sqref="T1:U1" xr:uid="{00000000-0002-0000-0000-000001000000}">
      <formula1>"１,２,３,４,５,６,７,８,９,１０,１１,１２,１３,１４,１５,１６"</formula1>
    </dataValidation>
    <dataValidation type="list" allowBlank="1" showInputMessage="1" showErrorMessage="1" sqref="AC1" xr:uid="{00000000-0002-0000-0000-000002000000}">
      <formula1>"Ａ,Ｂ,Ｃ,Ｄ,Ｅ,Ｆ,Ｇ,Ｈ"</formula1>
    </dataValidation>
  </dataValidations>
  <pageMargins left="0.7" right="0.7" top="0.75" bottom="0.75" header="0.3" footer="0.3"/>
  <pageSetup paperSize="9" scale="49"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AY50"/>
  <sheetViews>
    <sheetView topLeftCell="A28" zoomScale="87" zoomScaleNormal="87" workbookViewId="0">
      <selection activeCell="F4" sqref="F4:K7"/>
    </sheetView>
  </sheetViews>
  <sheetFormatPr defaultColWidth="9" defaultRowHeight="13.2" x14ac:dyDescent="0.2"/>
  <cols>
    <col min="1" max="1" width="3.44140625" style="36" customWidth="1"/>
    <col min="2" max="2" width="13.77734375" style="1" customWidth="1"/>
    <col min="3" max="35" width="4" style="1" customWidth="1"/>
    <col min="36" max="43" width="8.6640625" style="1" customWidth="1"/>
    <col min="44" max="44" width="8.6640625" style="170" customWidth="1"/>
    <col min="45" max="46" width="5.6640625" style="1" customWidth="1"/>
    <col min="47" max="47" width="4.44140625" style="1" customWidth="1"/>
    <col min="48" max="50" width="9" style="1"/>
    <col min="51" max="51" width="9" style="1" hidden="1" customWidth="1"/>
    <col min="52" max="16384" width="9" style="1"/>
  </cols>
  <sheetData>
    <row r="1" spans="1:51" ht="30" customHeight="1" x14ac:dyDescent="0.2">
      <c r="A1" s="4"/>
      <c r="B1" s="4"/>
      <c r="C1" s="19"/>
      <c r="D1" s="55">
        <v>2017</v>
      </c>
      <c r="E1" s="55"/>
      <c r="F1" s="55"/>
      <c r="G1" s="56" t="s">
        <v>75</v>
      </c>
      <c r="H1" s="56"/>
      <c r="I1" s="56"/>
      <c r="J1" s="56"/>
      <c r="K1" s="56"/>
      <c r="L1" s="56"/>
      <c r="M1" s="56"/>
      <c r="N1" s="56"/>
      <c r="O1" s="56"/>
      <c r="P1" s="56"/>
      <c r="Q1" s="56"/>
      <c r="R1" s="56"/>
      <c r="S1" s="56"/>
      <c r="T1" s="57" t="s">
        <v>80</v>
      </c>
      <c r="U1" s="57"/>
      <c r="V1" s="47" t="s">
        <v>13</v>
      </c>
      <c r="W1" s="47"/>
      <c r="X1" s="47"/>
      <c r="Y1" s="47"/>
      <c r="Z1" s="47"/>
      <c r="AA1" s="58" t="s">
        <v>78</v>
      </c>
      <c r="AB1" s="58"/>
      <c r="AC1" s="4"/>
      <c r="AD1" s="121" t="s">
        <v>82</v>
      </c>
      <c r="AE1" s="121"/>
      <c r="AF1" s="121"/>
      <c r="AG1" s="121"/>
      <c r="AH1" s="47"/>
      <c r="AI1" s="47"/>
      <c r="AJ1" s="4"/>
      <c r="AK1" s="4"/>
      <c r="AL1" s="4"/>
      <c r="AN1" s="48">
        <f ca="1">TODAY()</f>
        <v>43087</v>
      </c>
      <c r="AO1" s="48"/>
      <c r="AP1" s="48"/>
      <c r="AQ1" s="3" t="s">
        <v>0</v>
      </c>
      <c r="AR1" s="169"/>
      <c r="AS1" s="5"/>
      <c r="AT1" s="5"/>
      <c r="AV1" s="6"/>
      <c r="AW1" s="6"/>
      <c r="AX1" s="6"/>
    </row>
    <row r="2" spans="1:51" ht="24" customHeight="1" x14ac:dyDescent="0.2">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V2" s="6"/>
      <c r="AW2" s="6"/>
      <c r="AX2" s="6"/>
    </row>
    <row r="3" spans="1:51" ht="30" customHeight="1" x14ac:dyDescent="0.2">
      <c r="A3" s="37">
        <f>AC1</f>
        <v>0</v>
      </c>
      <c r="B3" s="39" t="s">
        <v>81</v>
      </c>
      <c r="C3" s="49" t="str">
        <f>B4</f>
        <v>桜町</v>
      </c>
      <c r="D3" s="50"/>
      <c r="E3" s="51"/>
      <c r="F3" s="49" t="str">
        <f>B8</f>
        <v>等々力</v>
      </c>
      <c r="G3" s="50"/>
      <c r="H3" s="51"/>
      <c r="I3" s="49" t="str">
        <f>B12</f>
        <v>松沢</v>
      </c>
      <c r="J3" s="50"/>
      <c r="K3" s="51"/>
      <c r="L3" s="52" t="str">
        <f>B16</f>
        <v>GIUSTI</v>
      </c>
      <c r="M3" s="53"/>
      <c r="N3" s="54"/>
      <c r="O3" s="52" t="str">
        <f>B20</f>
        <v>尾山台</v>
      </c>
      <c r="P3" s="53"/>
      <c r="Q3" s="54"/>
      <c r="R3" s="49" t="str">
        <f>B24</f>
        <v>城山</v>
      </c>
      <c r="S3" s="50"/>
      <c r="T3" s="51"/>
      <c r="U3" s="49" t="str">
        <f>B28</f>
        <v>笹原</v>
      </c>
      <c r="V3" s="50"/>
      <c r="W3" s="51"/>
      <c r="X3" s="49" t="str">
        <f>B32</f>
        <v>エスぺ</v>
      </c>
      <c r="Y3" s="50"/>
      <c r="Z3" s="51"/>
      <c r="AA3" s="52" t="str">
        <f>B36</f>
        <v>船橋</v>
      </c>
      <c r="AB3" s="53"/>
      <c r="AC3" s="54"/>
      <c r="AD3" s="52" t="str">
        <f>B40</f>
        <v>烏山</v>
      </c>
      <c r="AE3" s="53"/>
      <c r="AF3" s="54"/>
      <c r="AG3" s="52" t="str">
        <f>B44</f>
        <v>松原</v>
      </c>
      <c r="AH3" s="53"/>
      <c r="AI3" s="54"/>
      <c r="AJ3" s="9" t="s">
        <v>1</v>
      </c>
      <c r="AK3" s="9" t="s">
        <v>2</v>
      </c>
      <c r="AL3" s="9" t="s">
        <v>3</v>
      </c>
      <c r="AM3" s="9" t="s">
        <v>4</v>
      </c>
      <c r="AN3" s="9" t="s">
        <v>5</v>
      </c>
      <c r="AO3" s="9" t="s">
        <v>6</v>
      </c>
      <c r="AP3" s="9" t="s">
        <v>7</v>
      </c>
      <c r="AQ3" s="9" t="s">
        <v>8</v>
      </c>
      <c r="AR3" s="171" t="s">
        <v>9</v>
      </c>
      <c r="AS3" s="10"/>
      <c r="AT3" s="11"/>
      <c r="AV3" s="6"/>
      <c r="AW3" s="6"/>
      <c r="AX3" s="6"/>
    </row>
    <row r="4" spans="1:51" ht="20.100000000000001" customHeight="1" x14ac:dyDescent="0.2">
      <c r="A4" s="60">
        <v>1</v>
      </c>
      <c r="B4" s="122" t="s">
        <v>103</v>
      </c>
      <c r="C4" s="63"/>
      <c r="D4" s="64"/>
      <c r="E4" s="65"/>
      <c r="F4" s="72">
        <v>42910</v>
      </c>
      <c r="G4" s="73"/>
      <c r="H4" s="74"/>
      <c r="I4" s="72">
        <v>43023</v>
      </c>
      <c r="J4" s="73"/>
      <c r="K4" s="74"/>
      <c r="L4" s="72">
        <v>42932</v>
      </c>
      <c r="M4" s="73"/>
      <c r="N4" s="74"/>
      <c r="O4" s="72">
        <v>42988</v>
      </c>
      <c r="P4" s="73"/>
      <c r="Q4" s="74"/>
      <c r="R4" s="72">
        <v>42973</v>
      </c>
      <c r="S4" s="73"/>
      <c r="T4" s="74"/>
      <c r="U4" s="72">
        <v>42910</v>
      </c>
      <c r="V4" s="73"/>
      <c r="W4" s="74"/>
      <c r="X4" s="72">
        <v>43001</v>
      </c>
      <c r="Y4" s="73"/>
      <c r="Z4" s="74"/>
      <c r="AA4" s="72">
        <v>42960</v>
      </c>
      <c r="AB4" s="73"/>
      <c r="AC4" s="74"/>
      <c r="AD4" s="72">
        <v>42932</v>
      </c>
      <c r="AE4" s="73"/>
      <c r="AF4" s="74"/>
      <c r="AG4" s="72">
        <v>42960</v>
      </c>
      <c r="AH4" s="73"/>
      <c r="AI4" s="74"/>
      <c r="AJ4" s="75">
        <f>IF(AND($D7="",$G7="",$J7="",$M7="",$P7="",$S7="",$V7="",$Y7="",$AB7="",$AE7="",$AH7=""),"",SUM((COUNTIF($C7:$AI7,"○")),(COUNTIF($C7:$AI7,"●")),(COUNTIF($C7:$AI7,"△"))))</f>
        <v>10</v>
      </c>
      <c r="AK4" s="75">
        <f>IF(AND($D7="",$G7="",$J7="",$M7="",$P7="",$S7="",$V7="",$Y7="",$AB7="",$AE7="",$AH7=""),"",SUM($AS7:$AU7))</f>
        <v>16</v>
      </c>
      <c r="AL4" s="75">
        <f>IF(AND($D7="",$G7="",$J7="",$J7="",$M7="",$P7="",$S7="",$V7="",$Y7="",$AB7="",$AE7="",$AH7=""),"",COUNTIF(C7:AI7,"○"))</f>
        <v>5</v>
      </c>
      <c r="AM4" s="75">
        <f>IF(AND($D7="",$G7="",$J7="",$J7="",$M7="",$P7="",$S7="",$V7="",$Y7="",$AB7="",$AE7="",$AH7=""),"",COUNTIF(C7:AI7,"●"))</f>
        <v>4</v>
      </c>
      <c r="AN4" s="75">
        <f>IF(AND($D7="",$G7="",$J7="",$J7="",$M7="",$P7="",$S7="",$V7="",$Y7="",$AB7="",$AE7="",$AH7=""),"",COUNTIF(C7:AI7,"△"))</f>
        <v>1</v>
      </c>
      <c r="AO4" s="75">
        <f>IF(AND($C7="",$F7="",$I7="",$L7="",$O7="",$R7="",$U7="",$X7="",$AA7="",$AD7="",$AG7=""),"",SUM($C7,$F7,$I7,$L7,$O7,$R7,$U7,$X7,$AA7,$AD7,$AG7))</f>
        <v>16</v>
      </c>
      <c r="AP4" s="75">
        <f>IF(AND($E7="",$H7="",$K7="",$N7="",$Q7="",$T7="",$W7="",$Z7="",$AC7="",$AF7="",$AI7=""),"",SUM($E7,$H7,$K7,$N7,$Q7,$T7,$W7,$Z7,$AC7,$AF7,$AI7))</f>
        <v>18</v>
      </c>
      <c r="AQ4" s="75">
        <f>IF(AND($AO4="",$AP4=""),"",($AO4-$AP4))</f>
        <v>-2</v>
      </c>
      <c r="AR4" s="172">
        <f>IF(AND($AJ4=""),"",RANK(AY4,AY$4:AY$47))</f>
        <v>6</v>
      </c>
      <c r="AS4" s="11"/>
      <c r="AT4" s="11"/>
      <c r="AV4" s="6"/>
      <c r="AW4" s="6"/>
      <c r="AX4" s="6"/>
      <c r="AY4" s="84">
        <f>IFERROR(AK4+AQ4*0.01,"")</f>
        <v>15.98</v>
      </c>
    </row>
    <row r="5" spans="1:51" ht="20.100000000000001" customHeight="1" x14ac:dyDescent="0.2">
      <c r="A5" s="61"/>
      <c r="B5" s="123"/>
      <c r="C5" s="66"/>
      <c r="D5" s="67"/>
      <c r="E5" s="68"/>
      <c r="F5" s="85" t="s">
        <v>124</v>
      </c>
      <c r="G5" s="86"/>
      <c r="H5" s="87"/>
      <c r="I5" s="85" t="s">
        <v>157</v>
      </c>
      <c r="J5" s="86"/>
      <c r="K5" s="87"/>
      <c r="L5" s="85" t="s">
        <v>25</v>
      </c>
      <c r="M5" s="86"/>
      <c r="N5" s="87"/>
      <c r="O5" s="85" t="s">
        <v>160</v>
      </c>
      <c r="P5" s="86"/>
      <c r="Q5" s="87"/>
      <c r="R5" s="85" t="s">
        <v>155</v>
      </c>
      <c r="S5" s="86"/>
      <c r="T5" s="87"/>
      <c r="U5" s="85" t="s">
        <v>124</v>
      </c>
      <c r="V5" s="86"/>
      <c r="W5" s="87"/>
      <c r="X5" s="85" t="s">
        <v>25</v>
      </c>
      <c r="Y5" s="86"/>
      <c r="Z5" s="87"/>
      <c r="AA5" s="85" t="s">
        <v>155</v>
      </c>
      <c r="AB5" s="86"/>
      <c r="AC5" s="87"/>
      <c r="AD5" s="85" t="s">
        <v>140</v>
      </c>
      <c r="AE5" s="86"/>
      <c r="AF5" s="87"/>
      <c r="AG5" s="85" t="s">
        <v>155</v>
      </c>
      <c r="AH5" s="86"/>
      <c r="AI5" s="87"/>
      <c r="AJ5" s="76"/>
      <c r="AK5" s="76"/>
      <c r="AL5" s="76"/>
      <c r="AM5" s="76"/>
      <c r="AN5" s="76"/>
      <c r="AO5" s="76"/>
      <c r="AP5" s="76"/>
      <c r="AQ5" s="76"/>
      <c r="AR5" s="173"/>
      <c r="AS5" s="11"/>
      <c r="AT5" s="11"/>
      <c r="AV5" s="6"/>
      <c r="AW5" s="6"/>
      <c r="AX5" s="6"/>
      <c r="AY5" s="84"/>
    </row>
    <row r="6" spans="1:51" ht="20.100000000000001" customHeight="1" x14ac:dyDescent="0.2">
      <c r="A6" s="61"/>
      <c r="B6" s="123"/>
      <c r="C6" s="66"/>
      <c r="D6" s="67"/>
      <c r="E6" s="68"/>
      <c r="F6" s="78"/>
      <c r="G6" s="79"/>
      <c r="H6" s="80"/>
      <c r="I6" s="78"/>
      <c r="J6" s="79"/>
      <c r="K6" s="80"/>
      <c r="L6" s="78"/>
      <c r="M6" s="79"/>
      <c r="N6" s="80"/>
      <c r="O6" s="78"/>
      <c r="P6" s="79"/>
      <c r="Q6" s="80"/>
      <c r="R6" s="78"/>
      <c r="S6" s="79"/>
      <c r="T6" s="80"/>
      <c r="U6" s="78"/>
      <c r="V6" s="79"/>
      <c r="W6" s="80"/>
      <c r="X6" s="78"/>
      <c r="Y6" s="79"/>
      <c r="Z6" s="80"/>
      <c r="AA6" s="78"/>
      <c r="AB6" s="79"/>
      <c r="AC6" s="80"/>
      <c r="AD6" s="78"/>
      <c r="AE6" s="79"/>
      <c r="AF6" s="80"/>
      <c r="AG6" s="78"/>
      <c r="AH6" s="79"/>
      <c r="AI6" s="80"/>
      <c r="AJ6" s="76"/>
      <c r="AK6" s="76"/>
      <c r="AL6" s="76"/>
      <c r="AM6" s="76"/>
      <c r="AN6" s="76"/>
      <c r="AO6" s="76"/>
      <c r="AP6" s="76"/>
      <c r="AQ6" s="76"/>
      <c r="AR6" s="173"/>
      <c r="AS6" s="11"/>
      <c r="AT6" s="11"/>
      <c r="AV6" s="6"/>
      <c r="AW6" s="6"/>
      <c r="AX6" s="6"/>
      <c r="AY6" s="84"/>
    </row>
    <row r="7" spans="1:51" ht="24" customHeight="1" x14ac:dyDescent="0.2">
      <c r="A7" s="62"/>
      <c r="B7" s="124"/>
      <c r="C7" s="69"/>
      <c r="D7" s="70"/>
      <c r="E7" s="71"/>
      <c r="F7" s="33">
        <v>0</v>
      </c>
      <c r="G7" s="34" t="str">
        <f>IF(AND($F7="",$H7=""),"",IF($F7&gt;$H7,"○",IF($F7=$H7,"△",IF($F7&lt;$H7,"●"))))</f>
        <v>●</v>
      </c>
      <c r="H7" s="35">
        <v>2</v>
      </c>
      <c r="I7" s="33">
        <v>0</v>
      </c>
      <c r="J7" s="34" t="str">
        <f>IF(AND($I7="",$K7=""),"",IF($I7&gt;$K7,"○",IF($I7=$K7,"△",IF($I7&lt;$K7,"●"))))</f>
        <v>△</v>
      </c>
      <c r="K7" s="35">
        <v>0</v>
      </c>
      <c r="L7" s="33">
        <v>1</v>
      </c>
      <c r="M7" s="34" t="str">
        <f>IF(AND($L7="",$N7=""),"",IF($L7&gt;$N7,"○",IF($L7=$N7,"△",IF($L7&lt;$N7,"●"))))</f>
        <v>●</v>
      </c>
      <c r="N7" s="35">
        <v>4</v>
      </c>
      <c r="O7" s="33">
        <v>4</v>
      </c>
      <c r="P7" s="34" t="str">
        <f>IF(AND($O7="",$Q7=""),"",IF($O7&gt;$Q7,"○",IF($O7=$Q7,"△",IF($O7&lt;$Q7,"●"))))</f>
        <v>○</v>
      </c>
      <c r="Q7" s="35">
        <v>0</v>
      </c>
      <c r="R7" s="33">
        <v>2</v>
      </c>
      <c r="S7" s="34" t="str">
        <f>IF(AND($R7="",$T7=""),"",IF($R7&gt;$T7,"○",IF($R7=$T7,"△",IF($R7&lt;$T7,"●"))))</f>
        <v>●</v>
      </c>
      <c r="T7" s="35">
        <v>7</v>
      </c>
      <c r="U7" s="33">
        <v>2</v>
      </c>
      <c r="V7" s="34" t="str">
        <f>IF(AND($U7="",$W7=""),"",IF($U7&gt;$W7,"○",IF($U7=$W7,"△",IF($U7&lt;$W7,"●"))))</f>
        <v>○</v>
      </c>
      <c r="W7" s="35">
        <v>1</v>
      </c>
      <c r="X7" s="33">
        <v>2</v>
      </c>
      <c r="Y7" s="34" t="str">
        <f>IF(AND($X7="",$Z7=""),"",IF($X7&gt;$Z7,"○",IF($X7=$Z7,"△",IF($X7&lt;$Z7,"●"))))</f>
        <v>○</v>
      </c>
      <c r="Z7" s="35">
        <v>1</v>
      </c>
      <c r="AA7" s="33">
        <v>1</v>
      </c>
      <c r="AB7" s="34" t="str">
        <f>IF(AND($AA7="",$AC7=""),"",IF($AA7&gt;$AC7,"○",IF($AA7=$AC7,"△",IF($AA7&lt;$AC7,"●"))))</f>
        <v>●</v>
      </c>
      <c r="AC7" s="35">
        <v>2</v>
      </c>
      <c r="AD7" s="33">
        <v>2</v>
      </c>
      <c r="AE7" s="34" t="str">
        <f>IF(AND($AD7="",$AF7=""),"",IF($AD7&gt;$AF7,"○",IF($AD7=$AF7,"△",IF($AD7&lt;$AF7,"●"))))</f>
        <v>○</v>
      </c>
      <c r="AF7" s="35">
        <v>1</v>
      </c>
      <c r="AG7" s="33">
        <v>2</v>
      </c>
      <c r="AH7" s="34" t="str">
        <f>IF(AND($AG7="",$AI7=""),"",IF($AG7&gt;$AI7,"○",IF($AG7=$AI7,"△",IF($AG7&lt;$AI7,"●"))))</f>
        <v>○</v>
      </c>
      <c r="AI7" s="35">
        <v>0</v>
      </c>
      <c r="AJ7" s="77"/>
      <c r="AK7" s="77"/>
      <c r="AL7" s="77"/>
      <c r="AM7" s="77"/>
      <c r="AN7" s="77"/>
      <c r="AO7" s="77"/>
      <c r="AP7" s="77"/>
      <c r="AQ7" s="77"/>
      <c r="AR7" s="174"/>
      <c r="AS7" s="13">
        <f>COUNTIF(C7:AI7,"○")*3</f>
        <v>15</v>
      </c>
      <c r="AT7" s="13">
        <f>COUNTIF(C7:AI7,"△")*1</f>
        <v>1</v>
      </c>
      <c r="AU7" s="13">
        <f>COUNTIF(C7:AI7,"●")*0</f>
        <v>0</v>
      </c>
      <c r="AV7" s="14" t="str">
        <f>B4</f>
        <v>桜町</v>
      </c>
      <c r="AW7" s="14" t="str">
        <f>IF(AND(AR4:AR43=""),"",VLOOKUP(1,AR4:AV43,5,0))</f>
        <v/>
      </c>
      <c r="AX7" s="6"/>
      <c r="AY7" s="84"/>
    </row>
    <row r="8" spans="1:51" ht="20.100000000000001" customHeight="1" x14ac:dyDescent="0.2">
      <c r="A8" s="60">
        <v>2</v>
      </c>
      <c r="B8" s="122" t="s">
        <v>104</v>
      </c>
      <c r="C8" s="88">
        <f>IF(AND(F$4=""),"",F$4)</f>
        <v>42910</v>
      </c>
      <c r="D8" s="89"/>
      <c r="E8" s="90"/>
      <c r="F8" s="94"/>
      <c r="G8" s="95"/>
      <c r="H8" s="96"/>
      <c r="I8" s="72">
        <v>42932</v>
      </c>
      <c r="J8" s="73"/>
      <c r="K8" s="74"/>
      <c r="L8" s="72">
        <v>42946</v>
      </c>
      <c r="M8" s="73"/>
      <c r="N8" s="74"/>
      <c r="O8" s="72">
        <v>43001</v>
      </c>
      <c r="P8" s="73"/>
      <c r="Q8" s="74"/>
      <c r="R8" s="72">
        <v>42938</v>
      </c>
      <c r="S8" s="73"/>
      <c r="T8" s="74"/>
      <c r="U8" s="72">
        <v>42953</v>
      </c>
      <c r="V8" s="73"/>
      <c r="W8" s="74"/>
      <c r="X8" s="72">
        <v>42952</v>
      </c>
      <c r="Y8" s="73"/>
      <c r="Z8" s="74"/>
      <c r="AA8" s="72">
        <v>42933</v>
      </c>
      <c r="AB8" s="73"/>
      <c r="AC8" s="74"/>
      <c r="AD8" s="72">
        <v>42945</v>
      </c>
      <c r="AE8" s="73"/>
      <c r="AF8" s="74"/>
      <c r="AG8" s="72">
        <v>42981</v>
      </c>
      <c r="AH8" s="73"/>
      <c r="AI8" s="74"/>
      <c r="AJ8" s="75">
        <f t="shared" ref="AJ8" si="0">IF(AND($D11="",$G11="",$J11="",$M11="",$P11="",$S11="",$V11="",$Y11="",$AB11="",$AE11="",$AH11=""),"",SUM((COUNTIF($C11:$AI11,"○")),(COUNTIF($C11:$AI11,"●")),(COUNTIF($C11:$AI11,"△"))))</f>
        <v>10</v>
      </c>
      <c r="AK8" s="75">
        <f t="shared" ref="AK8" si="1">IF(AND($D11="",$G11="",$J11="",$M11="",$P11="",$S11="",$V11="",$Y11="",$AB11="",$AE11="",$AH11=""),"",SUM($AS11:$AU11))</f>
        <v>19</v>
      </c>
      <c r="AL8" s="75">
        <f t="shared" ref="AL8" si="2">IF(AND($D11="",$G11="",$J11="",$J11="",$M11="",$P11="",$S11="",$V11="",$Y11="",$AB11="",$AE11="",$AH11=""),"",COUNTIF(C11:AI11,"○"))</f>
        <v>6</v>
      </c>
      <c r="AM8" s="75">
        <f t="shared" ref="AM8" si="3">IF(AND($D11="",$G11="",$J11="",$J11="",$M11="",$P11="",$S11="",$V11="",$Y11="",$AB11="",$AE11="",$AH11=""),"",COUNTIF(C11:AI11,"●"))</f>
        <v>3</v>
      </c>
      <c r="AN8" s="75">
        <f t="shared" ref="AN8" si="4">IF(AND($D11="",$G11="",$J11="",$J11="",$M11="",$P11="",$S11="",$V11="",$Y11="",$AB11="",$AE11="",$AH11=""),"",COUNTIF(C11:AI11,"△"))</f>
        <v>1</v>
      </c>
      <c r="AO8" s="75">
        <f t="shared" ref="AO8" si="5">IF(AND($C11="",$F11="",$I11="",$L11="",$O11="",$R11="",$U11="",$X11="",$AA11="",$AD11="",$AG11=""),"",SUM($C11,$F11,$I11,$L11,$O11,$R11,$U11,$X11,$AA11,$AD11,$AG11))</f>
        <v>19</v>
      </c>
      <c r="AP8" s="75">
        <f t="shared" ref="AP8" si="6">IF(AND($E11="",$H11="",$K11="",$N11="",$Q11="",$T11="",$W11="",$Z11="",$AC11="",$AF11="",$AI11=""),"",SUM($E11,$H11,$K11,$N11,$Q11,$T11,$W11,$Z11,$AC11,$AF11,$AI11))</f>
        <v>21</v>
      </c>
      <c r="AQ8" s="75">
        <f t="shared" ref="AQ8" si="7">IF(AND($AO8="",$AP8=""),"",($AO8-$AP8))</f>
        <v>-2</v>
      </c>
      <c r="AR8" s="172">
        <f>IF(AND($AJ8=""),"",RANK(AY8,AY$4:AY$47))</f>
        <v>3</v>
      </c>
      <c r="AS8" s="11"/>
      <c r="AT8" s="11"/>
      <c r="AV8" s="6"/>
      <c r="AW8" s="6"/>
      <c r="AX8" s="6"/>
      <c r="AY8" s="84">
        <f t="shared" ref="AY8" si="8">IFERROR(AK8+AQ8*0.01,"")</f>
        <v>18.98</v>
      </c>
    </row>
    <row r="9" spans="1:51" ht="20.100000000000001" customHeight="1" x14ac:dyDescent="0.2">
      <c r="A9" s="61"/>
      <c r="B9" s="123"/>
      <c r="C9" s="91" t="str">
        <f>IF(AND(F$5=""),"",F$5)</f>
        <v>補助G</v>
      </c>
      <c r="D9" s="92"/>
      <c r="E9" s="93"/>
      <c r="F9" s="97"/>
      <c r="G9" s="98"/>
      <c r="H9" s="99"/>
      <c r="I9" s="85" t="s">
        <v>140</v>
      </c>
      <c r="J9" s="86"/>
      <c r="K9" s="87"/>
      <c r="L9" s="85" t="s">
        <v>145</v>
      </c>
      <c r="M9" s="86"/>
      <c r="N9" s="87"/>
      <c r="O9" s="85" t="s">
        <v>168</v>
      </c>
      <c r="P9" s="86"/>
      <c r="Q9" s="87"/>
      <c r="R9" s="85" t="s">
        <v>141</v>
      </c>
      <c r="S9" s="86"/>
      <c r="T9" s="87"/>
      <c r="U9" s="85" t="s">
        <v>158</v>
      </c>
      <c r="V9" s="86"/>
      <c r="W9" s="87"/>
      <c r="X9" s="85" t="s">
        <v>151</v>
      </c>
      <c r="Y9" s="86"/>
      <c r="Z9" s="87"/>
      <c r="AA9" s="85" t="s">
        <v>140</v>
      </c>
      <c r="AB9" s="86"/>
      <c r="AC9" s="87"/>
      <c r="AD9" s="85" t="s">
        <v>143</v>
      </c>
      <c r="AE9" s="86"/>
      <c r="AF9" s="87"/>
      <c r="AG9" s="85" t="s">
        <v>162</v>
      </c>
      <c r="AH9" s="86"/>
      <c r="AI9" s="87"/>
      <c r="AJ9" s="76"/>
      <c r="AK9" s="76"/>
      <c r="AL9" s="76"/>
      <c r="AM9" s="76"/>
      <c r="AN9" s="76"/>
      <c r="AO9" s="76"/>
      <c r="AP9" s="76"/>
      <c r="AQ9" s="76"/>
      <c r="AR9" s="173"/>
      <c r="AS9" s="11"/>
      <c r="AT9" s="11"/>
      <c r="AV9" s="6"/>
      <c r="AW9" s="6"/>
      <c r="AX9" s="6"/>
      <c r="AY9" s="84"/>
    </row>
    <row r="10" spans="1:51" ht="20.100000000000001" customHeight="1" x14ac:dyDescent="0.2">
      <c r="A10" s="61"/>
      <c r="B10" s="123"/>
      <c r="C10" s="103" t="str">
        <f>IF(AND(F$6=""),"",F$6)</f>
        <v/>
      </c>
      <c r="D10" s="104"/>
      <c r="E10" s="105"/>
      <c r="F10" s="97"/>
      <c r="G10" s="98"/>
      <c r="H10" s="99"/>
      <c r="I10" s="78"/>
      <c r="J10" s="79"/>
      <c r="K10" s="80"/>
      <c r="L10" s="78"/>
      <c r="M10" s="79"/>
      <c r="N10" s="80"/>
      <c r="O10" s="78"/>
      <c r="P10" s="79"/>
      <c r="Q10" s="80"/>
      <c r="R10" s="78"/>
      <c r="S10" s="79"/>
      <c r="T10" s="80"/>
      <c r="U10" s="78"/>
      <c r="V10" s="79"/>
      <c r="W10" s="80"/>
      <c r="X10" s="78"/>
      <c r="Y10" s="79"/>
      <c r="Z10" s="80"/>
      <c r="AA10" s="78"/>
      <c r="AB10" s="79"/>
      <c r="AC10" s="80"/>
      <c r="AD10" s="78"/>
      <c r="AE10" s="79"/>
      <c r="AF10" s="80"/>
      <c r="AG10" s="78"/>
      <c r="AH10" s="79"/>
      <c r="AI10" s="80"/>
      <c r="AJ10" s="76"/>
      <c r="AK10" s="76"/>
      <c r="AL10" s="76"/>
      <c r="AM10" s="76"/>
      <c r="AN10" s="76"/>
      <c r="AO10" s="76"/>
      <c r="AP10" s="76"/>
      <c r="AQ10" s="76"/>
      <c r="AR10" s="173"/>
      <c r="AS10" s="11"/>
      <c r="AT10" s="11"/>
      <c r="AV10" s="6"/>
      <c r="AW10" s="6"/>
      <c r="AX10" s="6"/>
      <c r="AY10" s="84"/>
    </row>
    <row r="11" spans="1:51" ht="24" customHeight="1" x14ac:dyDescent="0.2">
      <c r="A11" s="62"/>
      <c r="B11" s="124"/>
      <c r="C11" s="12">
        <f>IF(AND(H$7=""),"",H$7)</f>
        <v>2</v>
      </c>
      <c r="D11" s="16" t="str">
        <f>IF(AND($C11="",$E11=""),"",IF($C11&gt;$E11,"○",IF($C11=$E11,"△",IF($C11&lt;$E11,"●"))))</f>
        <v>○</v>
      </c>
      <c r="E11" s="17">
        <f>IF(AND(F$7=""),"",F$7)</f>
        <v>0</v>
      </c>
      <c r="F11" s="100"/>
      <c r="G11" s="101"/>
      <c r="H11" s="102"/>
      <c r="I11" s="33">
        <v>2</v>
      </c>
      <c r="J11" s="34" t="str">
        <f>IF(AND($I11="",$K11=""),"",IF($I11&gt;$K11,"○",IF($I11=$K11,"△",IF($I11&lt;$K11,"●"))))</f>
        <v>○</v>
      </c>
      <c r="K11" s="35">
        <v>0</v>
      </c>
      <c r="L11" s="33">
        <v>1</v>
      </c>
      <c r="M11" s="34" t="str">
        <f>IF(AND($L11="",$N11=""),"",IF($L11&gt;$N11,"○",IF($L11=$N11,"△",IF($L11&lt;$N11,"●"))))</f>
        <v>●</v>
      </c>
      <c r="N11" s="35">
        <v>7</v>
      </c>
      <c r="O11" s="33">
        <v>3</v>
      </c>
      <c r="P11" s="34" t="str">
        <f>IF(AND($O11="",$Q11=""),"",IF($O11&gt;$Q11,"○",IF($O11=$Q11,"△",IF($O11&lt;$Q11,"●"))))</f>
        <v>○</v>
      </c>
      <c r="Q11" s="35">
        <v>1</v>
      </c>
      <c r="R11" s="33">
        <v>1</v>
      </c>
      <c r="S11" s="34" t="str">
        <f>IF(AND($R11="",$T11=""),"",IF($R11&gt;$T11,"○",IF($R11=$T11,"△",IF($R11&lt;$T11,"●"))))</f>
        <v>△</v>
      </c>
      <c r="T11" s="35">
        <v>1</v>
      </c>
      <c r="U11" s="33">
        <v>3</v>
      </c>
      <c r="V11" s="34" t="str">
        <f>IF(AND($U11="",$W11=""),"",IF($U11&gt;$W11,"○",IF($U11=$W11,"△",IF($U11&lt;$W11,"●"))))</f>
        <v>○</v>
      </c>
      <c r="W11" s="35">
        <v>2</v>
      </c>
      <c r="X11" s="33">
        <v>0</v>
      </c>
      <c r="Y11" s="34" t="str">
        <f>IF(AND($X11="",$Z11=""),"",IF($X11&gt;$Z11,"○",IF($X11=$Z11,"△",IF($X11&lt;$Z11,"●"))))</f>
        <v>●</v>
      </c>
      <c r="Z11" s="35">
        <v>3</v>
      </c>
      <c r="AA11" s="33">
        <v>2</v>
      </c>
      <c r="AB11" s="34" t="str">
        <f>IF(AND($AA11="",$AC11=""),"",IF($AA11&gt;$AC11,"○",IF($AA11=$AC11,"△",IF($AA11&lt;$AC11,"●"))))</f>
        <v>○</v>
      </c>
      <c r="AC11" s="35">
        <v>1</v>
      </c>
      <c r="AD11" s="33">
        <v>2</v>
      </c>
      <c r="AE11" s="34" t="str">
        <f>IF(AND($AD11="",$AF11=""),"",IF($AD11&gt;$AF11,"○",IF($AD11=$AF11,"△",IF($AD11&lt;$AF11,"●"))))</f>
        <v>●</v>
      </c>
      <c r="AF11" s="35">
        <v>4</v>
      </c>
      <c r="AG11" s="33">
        <v>3</v>
      </c>
      <c r="AH11" s="34" t="str">
        <f>IF(AND($AG11="",$AI11=""),"",IF($AG11&gt;$AI11,"○",IF($AG11=$AI11,"△",IF($AG11&lt;$AI11,"●"))))</f>
        <v>○</v>
      </c>
      <c r="AI11" s="35">
        <v>2</v>
      </c>
      <c r="AJ11" s="77"/>
      <c r="AK11" s="77"/>
      <c r="AL11" s="77"/>
      <c r="AM11" s="77"/>
      <c r="AN11" s="77"/>
      <c r="AO11" s="77"/>
      <c r="AP11" s="77"/>
      <c r="AQ11" s="77"/>
      <c r="AR11" s="174"/>
      <c r="AS11" s="13">
        <f>COUNTIF(C11:AI11,"○")*3</f>
        <v>18</v>
      </c>
      <c r="AT11" s="13">
        <f>COUNTIF(C11:AI11,"△")*1</f>
        <v>1</v>
      </c>
      <c r="AU11" s="13">
        <f>COUNTIF(C11:AI11,"●")*0</f>
        <v>0</v>
      </c>
      <c r="AV11" s="14" t="str">
        <f>B8</f>
        <v>等々力</v>
      </c>
      <c r="AW11" s="14"/>
      <c r="AX11" s="6"/>
      <c r="AY11" s="84"/>
    </row>
    <row r="12" spans="1:51" ht="20.100000000000001" customHeight="1" x14ac:dyDescent="0.2">
      <c r="A12" s="60">
        <v>3</v>
      </c>
      <c r="B12" s="122" t="s">
        <v>105</v>
      </c>
      <c r="C12" s="88">
        <f>IF(AND($I$4=""),"",$I$4)</f>
        <v>43023</v>
      </c>
      <c r="D12" s="89"/>
      <c r="E12" s="90"/>
      <c r="F12" s="88">
        <f>IF(AND($I$8=""),"",$I$8)</f>
        <v>42932</v>
      </c>
      <c r="G12" s="89"/>
      <c r="H12" s="90"/>
      <c r="I12" s="94"/>
      <c r="J12" s="95"/>
      <c r="K12" s="96"/>
      <c r="L12" s="72">
        <v>42960</v>
      </c>
      <c r="M12" s="73"/>
      <c r="N12" s="74"/>
      <c r="O12" s="72">
        <v>42946</v>
      </c>
      <c r="P12" s="73"/>
      <c r="Q12" s="74"/>
      <c r="R12" s="72">
        <v>42952</v>
      </c>
      <c r="S12" s="73"/>
      <c r="T12" s="74"/>
      <c r="U12" s="72">
        <v>43008</v>
      </c>
      <c r="V12" s="73"/>
      <c r="W12" s="74"/>
      <c r="X12" s="72">
        <v>43001</v>
      </c>
      <c r="Y12" s="73"/>
      <c r="Z12" s="74"/>
      <c r="AA12" s="72">
        <v>42938</v>
      </c>
      <c r="AB12" s="73"/>
      <c r="AC12" s="74"/>
      <c r="AD12" s="72">
        <v>43008</v>
      </c>
      <c r="AE12" s="73"/>
      <c r="AF12" s="74"/>
      <c r="AG12" s="72">
        <v>42925</v>
      </c>
      <c r="AH12" s="73"/>
      <c r="AI12" s="74"/>
      <c r="AJ12" s="106">
        <f t="shared" ref="AJ12" si="9">IF(AND($D15="",$G15="",$J15="",$M15="",$P15="",$S15="",$V15="",$Y15="",$AB15="",$AE15="",$AH15=""),"",SUM((COUNTIF($C15:$AI15,"○")),(COUNTIF($C15:$AI15,"●")),(COUNTIF($C15:$AI15,"△"))))</f>
        <v>10</v>
      </c>
      <c r="AK12" s="75">
        <f t="shared" ref="AK12" si="10">IF(AND($D15="",$G15="",$J15="",$M15="",$P15="",$S15="",$V15="",$Y15="",$AB15="",$AE15="",$AH15=""),"",SUM($AS15:$AU15))</f>
        <v>16</v>
      </c>
      <c r="AL12" s="75">
        <f t="shared" ref="AL12" si="11">IF(AND($D15="",$G15="",$J15="",$J15="",$M15="",$P15="",$S15="",$V15="",$Y15="",$AB15="",$AE15="",$AH15=""),"",COUNTIF(C15:AI15,"○"))</f>
        <v>5</v>
      </c>
      <c r="AM12" s="75">
        <f t="shared" ref="AM12" si="12">IF(AND($D15="",$G15="",$J15="",$J15="",$M15="",$P15="",$S15="",$V15="",$Y15="",$AB15="",$AE15="",$AH15=""),"",COUNTIF(C15:AI15,"●"))</f>
        <v>4</v>
      </c>
      <c r="AN12" s="75">
        <f t="shared" ref="AN12" si="13">IF(AND($D15="",$G15="",$J15="",$J15="",$M15="",$P15="",$S15="",$V15="",$Y15="",$AB15="",$AE15="",$AH15=""),"",COUNTIF(C15:AI15,"△"))</f>
        <v>1</v>
      </c>
      <c r="AO12" s="75">
        <f t="shared" ref="AO12" si="14">IF(AND($C15="",$F15="",$I15="",$L15="",$O15="",$R15="",$U15="",$X15="",$AA15="",$AD15="",$AG15=""),"",SUM($C15,$F15,$I15,$L15,$O15,$R15,$U15,$X15,$AA15,$AD15,$AG15))</f>
        <v>16</v>
      </c>
      <c r="AP12" s="75">
        <f t="shared" ref="AP12" si="15">IF(AND($E15="",$H15="",$K15="",$N15="",$Q15="",$T15="",$W15="",$Z15="",$AC15="",$AF15="",$AI15=""),"",SUM($E15,$H15,$K15,$N15,$Q15,$T15,$W15,$Z15,$AC15,$AF15,$AI15))</f>
        <v>12</v>
      </c>
      <c r="AQ12" s="75">
        <f t="shared" ref="AQ12" si="16">IF(AND($AO12="",$AP12=""),"",($AO12-$AP12))</f>
        <v>4</v>
      </c>
      <c r="AR12" s="172">
        <f>IF(AND($AJ12=""),"",RANK(AY12,AY$4:AY$47))</f>
        <v>5</v>
      </c>
      <c r="AS12" s="11"/>
      <c r="AT12" s="11"/>
      <c r="AV12" s="6"/>
      <c r="AW12" s="6"/>
      <c r="AX12" s="6"/>
      <c r="AY12" s="84">
        <f t="shared" ref="AY12" si="17">IFERROR(AK12+AQ12*0.01,"")</f>
        <v>16.04</v>
      </c>
    </row>
    <row r="13" spans="1:51" ht="20.100000000000001" customHeight="1" x14ac:dyDescent="0.2">
      <c r="A13" s="61"/>
      <c r="B13" s="123"/>
      <c r="C13" s="91" t="str">
        <f>IF(AND($I$5=""),"",$I$5)</f>
        <v>南豊ヶ丘</v>
      </c>
      <c r="D13" s="92"/>
      <c r="E13" s="93"/>
      <c r="F13" s="91" t="str">
        <f>IF(AND($I$9=""),"",$I$9)</f>
        <v>緑地G</v>
      </c>
      <c r="G13" s="92"/>
      <c r="H13" s="93"/>
      <c r="I13" s="97"/>
      <c r="J13" s="98"/>
      <c r="K13" s="99"/>
      <c r="L13" s="85" t="s">
        <v>155</v>
      </c>
      <c r="M13" s="86"/>
      <c r="N13" s="87"/>
      <c r="O13" s="85" t="s">
        <v>145</v>
      </c>
      <c r="P13" s="86"/>
      <c r="Q13" s="87"/>
      <c r="R13" s="85" t="s">
        <v>151</v>
      </c>
      <c r="S13" s="86"/>
      <c r="T13" s="87"/>
      <c r="U13" s="85" t="s">
        <v>171</v>
      </c>
      <c r="V13" s="86"/>
      <c r="W13" s="87"/>
      <c r="X13" s="85" t="s">
        <v>168</v>
      </c>
      <c r="Y13" s="86"/>
      <c r="Z13" s="87"/>
      <c r="AA13" s="85" t="s">
        <v>141</v>
      </c>
      <c r="AB13" s="86"/>
      <c r="AC13" s="87"/>
      <c r="AD13" s="85" t="s">
        <v>159</v>
      </c>
      <c r="AE13" s="86"/>
      <c r="AF13" s="87"/>
      <c r="AG13" s="85" t="s">
        <v>139</v>
      </c>
      <c r="AH13" s="86"/>
      <c r="AI13" s="87"/>
      <c r="AJ13" s="107"/>
      <c r="AK13" s="76"/>
      <c r="AL13" s="76"/>
      <c r="AM13" s="76"/>
      <c r="AN13" s="76"/>
      <c r="AO13" s="76"/>
      <c r="AP13" s="76"/>
      <c r="AQ13" s="76"/>
      <c r="AR13" s="173"/>
      <c r="AS13" s="11"/>
      <c r="AT13" s="11"/>
      <c r="AV13" s="6"/>
      <c r="AW13" s="6"/>
      <c r="AX13" s="6"/>
      <c r="AY13" s="84"/>
    </row>
    <row r="14" spans="1:51" ht="20.100000000000001" customHeight="1" x14ac:dyDescent="0.2">
      <c r="A14" s="61"/>
      <c r="B14" s="123"/>
      <c r="C14" s="103" t="str">
        <f>IF(AND($I$6=""),"",$I$6)</f>
        <v/>
      </c>
      <c r="D14" s="104"/>
      <c r="E14" s="105"/>
      <c r="F14" s="103" t="str">
        <f>IF(AND($I$10=""),"",$I$10)</f>
        <v/>
      </c>
      <c r="G14" s="104"/>
      <c r="H14" s="105"/>
      <c r="I14" s="97"/>
      <c r="J14" s="98"/>
      <c r="K14" s="99"/>
      <c r="L14" s="78"/>
      <c r="M14" s="79"/>
      <c r="N14" s="80"/>
      <c r="O14" s="78"/>
      <c r="P14" s="79"/>
      <c r="Q14" s="80"/>
      <c r="R14" s="78"/>
      <c r="S14" s="79"/>
      <c r="T14" s="80"/>
      <c r="U14" s="78"/>
      <c r="V14" s="79"/>
      <c r="W14" s="80"/>
      <c r="X14" s="78"/>
      <c r="Y14" s="79"/>
      <c r="Z14" s="80"/>
      <c r="AA14" s="78"/>
      <c r="AB14" s="79"/>
      <c r="AC14" s="80"/>
      <c r="AD14" s="78"/>
      <c r="AE14" s="79"/>
      <c r="AF14" s="80"/>
      <c r="AG14" s="78"/>
      <c r="AH14" s="79"/>
      <c r="AI14" s="80"/>
      <c r="AJ14" s="107"/>
      <c r="AK14" s="76"/>
      <c r="AL14" s="76"/>
      <c r="AM14" s="76"/>
      <c r="AN14" s="76"/>
      <c r="AO14" s="76"/>
      <c r="AP14" s="76"/>
      <c r="AQ14" s="76"/>
      <c r="AR14" s="173"/>
      <c r="AS14" s="11"/>
      <c r="AT14" s="11"/>
      <c r="AV14" s="6"/>
      <c r="AW14" s="6"/>
      <c r="AX14" s="6"/>
      <c r="AY14" s="84"/>
    </row>
    <row r="15" spans="1:51" ht="24" customHeight="1" x14ac:dyDescent="0.2">
      <c r="A15" s="62"/>
      <c r="B15" s="124"/>
      <c r="C15" s="12">
        <f>IF(AND(K$7=""),"",K$7)</f>
        <v>0</v>
      </c>
      <c r="D15" s="16" t="str">
        <f>IF(AND($C15="",$E15=""),"",IF($C15&gt;$E15,"○",IF($C15=$E15,"△",IF($C15&lt;$E15,"●"))))</f>
        <v>△</v>
      </c>
      <c r="E15" s="17">
        <f>IF(AND(I$7=""),"",I$7)</f>
        <v>0</v>
      </c>
      <c r="F15" s="12">
        <f>IF(AND(K$11=""),"",K$11)</f>
        <v>0</v>
      </c>
      <c r="G15" s="16" t="str">
        <f>IF(AND($F15="",$H15=""),"",IF($F15&gt;$H15,"○",IF($F15=$H15,"△",IF($F15&lt;$H15,"●"))))</f>
        <v>●</v>
      </c>
      <c r="H15" s="17">
        <f>IF(AND(I$11=""),"",I$11)</f>
        <v>2</v>
      </c>
      <c r="I15" s="100"/>
      <c r="J15" s="101"/>
      <c r="K15" s="102"/>
      <c r="L15" s="33">
        <v>1</v>
      </c>
      <c r="M15" s="34" t="str">
        <f>IF(AND($L15="",$N15=""),"",IF($L15&gt;$N15,"○",IF($L15=$N15,"△",IF($L15&lt;$N15,"●"))))</f>
        <v>●</v>
      </c>
      <c r="N15" s="35">
        <v>2</v>
      </c>
      <c r="O15" s="33">
        <v>2</v>
      </c>
      <c r="P15" s="34" t="str">
        <f>IF(AND($O15="",$Q15=""),"",IF($O15&gt;$Q15,"○",IF($O15=$Q15,"△",IF($O15&lt;$Q15,"●"))))</f>
        <v>○</v>
      </c>
      <c r="Q15" s="35">
        <v>1</v>
      </c>
      <c r="R15" s="33">
        <v>0</v>
      </c>
      <c r="S15" s="34" t="str">
        <f>IF(AND($R15="",$T15=""),"",IF($R15&gt;$T15,"○",IF($R15=$T15,"△",IF($R15&lt;$T15,"●"))))</f>
        <v>●</v>
      </c>
      <c r="T15" s="35">
        <v>2</v>
      </c>
      <c r="U15" s="33">
        <v>5</v>
      </c>
      <c r="V15" s="34" t="str">
        <f>IF(AND($U15="",$W15=""),"",IF($U15&gt;$W15,"○",IF($U15=$W15,"△",IF($U15&lt;$W15,"●"))))</f>
        <v>○</v>
      </c>
      <c r="W15" s="35">
        <v>2</v>
      </c>
      <c r="X15" s="33">
        <v>2</v>
      </c>
      <c r="Y15" s="34" t="str">
        <f>IF(AND($X15="",$Z15=""),"",IF($X15&gt;$Z15,"○",IF($X15=$Z15,"△",IF($X15&lt;$Z15,"●"))))</f>
        <v>○</v>
      </c>
      <c r="Z15" s="35">
        <v>1</v>
      </c>
      <c r="AA15" s="33">
        <v>1</v>
      </c>
      <c r="AB15" s="34" t="str">
        <f>IF(AND($AA15="",$AC15=""),"",IF($AA15&gt;$AC15,"○",IF($AA15=$AC15,"△",IF($AA15&lt;$AC15,"●"))))</f>
        <v>○</v>
      </c>
      <c r="AC15" s="35">
        <v>0</v>
      </c>
      <c r="AD15" s="33">
        <v>1</v>
      </c>
      <c r="AE15" s="34" t="str">
        <f>IF(AND($AD15="",$AF15=""),"",IF($AD15&gt;$AF15,"○",IF($AD15=$AF15,"△",IF($AD15&lt;$AF15,"●"))))</f>
        <v>●</v>
      </c>
      <c r="AF15" s="35">
        <v>2</v>
      </c>
      <c r="AG15" s="33">
        <v>4</v>
      </c>
      <c r="AH15" s="34" t="str">
        <f>IF(AND($AG15="",$AI15=""),"",IF($AG15&gt;$AI15,"○",IF($AG15=$AI15,"△",IF($AG15&lt;$AI15,"●"))))</f>
        <v>○</v>
      </c>
      <c r="AI15" s="35">
        <v>0</v>
      </c>
      <c r="AJ15" s="108"/>
      <c r="AK15" s="77"/>
      <c r="AL15" s="77"/>
      <c r="AM15" s="77"/>
      <c r="AN15" s="77"/>
      <c r="AO15" s="77"/>
      <c r="AP15" s="77"/>
      <c r="AQ15" s="77"/>
      <c r="AR15" s="174"/>
      <c r="AS15" s="13">
        <f>COUNTIF(C15:AI15,"○")*3</f>
        <v>15</v>
      </c>
      <c r="AT15" s="13">
        <f>COUNTIF(C15:AI15,"△")*1</f>
        <v>1</v>
      </c>
      <c r="AU15" s="13">
        <f>COUNTIF(C15:AI15,"●")*0</f>
        <v>0</v>
      </c>
      <c r="AV15" s="14" t="str">
        <f>B12</f>
        <v>松沢</v>
      </c>
      <c r="AW15" s="14"/>
      <c r="AX15" s="6"/>
      <c r="AY15" s="84"/>
    </row>
    <row r="16" spans="1:51" ht="20.100000000000001" customHeight="1" x14ac:dyDescent="0.2">
      <c r="A16" s="60">
        <v>4</v>
      </c>
      <c r="B16" s="122" t="s">
        <v>147</v>
      </c>
      <c r="C16" s="88">
        <f>IF(AND($L$4=""),"",$L$4)</f>
        <v>42932</v>
      </c>
      <c r="D16" s="89"/>
      <c r="E16" s="90"/>
      <c r="F16" s="88">
        <f>IF(AND($L$8=""),"",$L$8)</f>
        <v>42946</v>
      </c>
      <c r="G16" s="89"/>
      <c r="H16" s="90"/>
      <c r="I16" s="88">
        <f>IF(AND($L$12=""),"",$L$12)</f>
        <v>42960</v>
      </c>
      <c r="J16" s="89"/>
      <c r="K16" s="90"/>
      <c r="L16" s="94"/>
      <c r="M16" s="95"/>
      <c r="N16" s="96"/>
      <c r="O16" s="72">
        <v>42952</v>
      </c>
      <c r="P16" s="73"/>
      <c r="Q16" s="74"/>
      <c r="R16" s="72">
        <v>43009</v>
      </c>
      <c r="S16" s="73"/>
      <c r="T16" s="74"/>
      <c r="U16" s="72">
        <v>43009</v>
      </c>
      <c r="V16" s="73"/>
      <c r="W16" s="74"/>
      <c r="X16" s="72">
        <v>42932</v>
      </c>
      <c r="Y16" s="73"/>
      <c r="Z16" s="74"/>
      <c r="AA16" s="72">
        <v>42946</v>
      </c>
      <c r="AB16" s="73"/>
      <c r="AC16" s="74"/>
      <c r="AD16" s="72">
        <v>43001</v>
      </c>
      <c r="AE16" s="73"/>
      <c r="AF16" s="74"/>
      <c r="AG16" s="72">
        <v>43001</v>
      </c>
      <c r="AH16" s="73"/>
      <c r="AI16" s="74"/>
      <c r="AJ16" s="75">
        <f t="shared" ref="AJ16" si="18">IF(AND($D19="",$G19="",$J19="",$M19="",$P19="",$S19="",$V19="",$Y19="",$AB19="",$AE19="",$AH19=""),"",SUM((COUNTIF($C19:$AI19,"○")),(COUNTIF($C19:$AI19,"●")),(COUNTIF($C19:$AI19,"△"))))</f>
        <v>10</v>
      </c>
      <c r="AK16" s="75">
        <f t="shared" ref="AK16" si="19">IF(AND($D19="",$G19="",$J19="",$M19="",$P19="",$S19="",$V19="",$Y19="",$AB19="",$AE19="",$AH19=""),"",SUM($AS19:$AU19))</f>
        <v>24</v>
      </c>
      <c r="AL16" s="75">
        <f t="shared" ref="AL16" si="20">IF(AND($D19="",$G19="",$J19="",$J19="",$M19="",$P19="",$S19="",$V19="",$Y19="",$AB19="",$AE19="",$AH19=""),"",COUNTIF(C19:AI19,"○"))</f>
        <v>8</v>
      </c>
      <c r="AM16" s="75">
        <f t="shared" ref="AM16" si="21">IF(AND($D19="",$G19="",$J19="",$J19="",$M19="",$P19="",$S19="",$V19="",$Y19="",$AB19="",$AE19="",$AH19=""),"",COUNTIF(C19:AI19,"●"))</f>
        <v>2</v>
      </c>
      <c r="AN16" s="75">
        <f t="shared" ref="AN16" si="22">IF(AND($D19="",$G19="",$J19="",$J19="",$M19="",$P19="",$S19="",$V19="",$Y19="",$AB19="",$AE19="",$AH19=""),"",COUNTIF(C19:AI19,"△"))</f>
        <v>0</v>
      </c>
      <c r="AO16" s="75">
        <f t="shared" ref="AO16" si="23">IF(AND($C19="",$F19="",$I19="",$L19="",$O19="",$R19="",$U19="",$X19="",$AA19="",$AD19="",$AG19=""),"",SUM($C19,$F19,$I19,$L19,$O19,$R19,$U19,$X19,$AA19,$AD19,$AG19))</f>
        <v>29</v>
      </c>
      <c r="AP16" s="75">
        <f t="shared" ref="AP16" si="24">IF(AND($E19="",$H19="",$K19="",$N19="",$Q19="",$T19="",$W19="",$Z19="",$AC19="",$AF19="",$AI19=""),"",SUM($E19,$H19,$K19,$N19,$Q19,$T19,$W19,$Z19,$AC19,$AF19,$AI19))</f>
        <v>13</v>
      </c>
      <c r="AQ16" s="75">
        <f t="shared" ref="AQ16" si="25">IF(AND($AO16="",$AP16=""),"",($AO16-$AP16))</f>
        <v>16</v>
      </c>
      <c r="AR16" s="172">
        <f>IF(AND($AJ16=""),"",RANK(AY16,AY$4:AY$47))</f>
        <v>1</v>
      </c>
      <c r="AS16" s="11"/>
      <c r="AT16" s="11"/>
      <c r="AV16" s="6"/>
      <c r="AW16" s="6"/>
      <c r="AX16" s="6"/>
      <c r="AY16" s="84">
        <f t="shared" ref="AY16" si="26">IFERROR(AK16+AQ16*0.01,"")</f>
        <v>24.16</v>
      </c>
    </row>
    <row r="17" spans="1:51" ht="20.100000000000001" customHeight="1" x14ac:dyDescent="0.2">
      <c r="A17" s="61"/>
      <c r="B17" s="123"/>
      <c r="C17" s="91" t="str">
        <f>IF(AND($L$5=""),"",$L$5)</f>
        <v>緑地G</v>
      </c>
      <c r="D17" s="92"/>
      <c r="E17" s="93"/>
      <c r="F17" s="91" t="str">
        <f>IF(AND($L$9=""),"",$L$9)</f>
        <v>総合G</v>
      </c>
      <c r="G17" s="92"/>
      <c r="H17" s="93"/>
      <c r="I17" s="91" t="str">
        <f>IF(AND($L$13=""),"",$L$13)</f>
        <v>緑地Ｇ</v>
      </c>
      <c r="J17" s="92"/>
      <c r="K17" s="93"/>
      <c r="L17" s="97"/>
      <c r="M17" s="98"/>
      <c r="N17" s="99"/>
      <c r="O17" s="85" t="s">
        <v>151</v>
      </c>
      <c r="P17" s="86"/>
      <c r="Q17" s="87"/>
      <c r="R17" s="85" t="s">
        <v>178</v>
      </c>
      <c r="S17" s="86"/>
      <c r="T17" s="87"/>
      <c r="U17" s="85" t="s">
        <v>167</v>
      </c>
      <c r="V17" s="86"/>
      <c r="W17" s="87"/>
      <c r="X17" s="85" t="s">
        <v>140</v>
      </c>
      <c r="Y17" s="86"/>
      <c r="Z17" s="87"/>
      <c r="AA17" s="85" t="s">
        <v>145</v>
      </c>
      <c r="AB17" s="86"/>
      <c r="AC17" s="87"/>
      <c r="AD17" s="85" t="s">
        <v>169</v>
      </c>
      <c r="AE17" s="86"/>
      <c r="AF17" s="87"/>
      <c r="AG17" s="85" t="s">
        <v>168</v>
      </c>
      <c r="AH17" s="86"/>
      <c r="AI17" s="87"/>
      <c r="AJ17" s="76"/>
      <c r="AK17" s="76"/>
      <c r="AL17" s="76"/>
      <c r="AM17" s="76"/>
      <c r="AN17" s="76"/>
      <c r="AO17" s="76"/>
      <c r="AP17" s="76"/>
      <c r="AQ17" s="76"/>
      <c r="AR17" s="173"/>
      <c r="AS17" s="11"/>
      <c r="AT17" s="11"/>
      <c r="AV17" s="6"/>
      <c r="AW17" s="6"/>
      <c r="AX17" s="6"/>
      <c r="AY17" s="84"/>
    </row>
    <row r="18" spans="1:51" ht="20.100000000000001" customHeight="1" x14ac:dyDescent="0.2">
      <c r="A18" s="61"/>
      <c r="B18" s="123"/>
      <c r="C18" s="103" t="str">
        <f>IF(AND($L$6=""),"",$L$6)</f>
        <v/>
      </c>
      <c r="D18" s="104"/>
      <c r="E18" s="105"/>
      <c r="F18" s="103" t="str">
        <f>IF(AND($L$10=""),"",$L$10)</f>
        <v/>
      </c>
      <c r="G18" s="104"/>
      <c r="H18" s="105"/>
      <c r="I18" s="103" t="str">
        <f>IF(AND($L$14=""),"",$L$14)</f>
        <v/>
      </c>
      <c r="J18" s="104"/>
      <c r="K18" s="105"/>
      <c r="L18" s="97"/>
      <c r="M18" s="98"/>
      <c r="N18" s="99"/>
      <c r="O18" s="78"/>
      <c r="P18" s="79"/>
      <c r="Q18" s="80"/>
      <c r="R18" s="78"/>
      <c r="S18" s="79"/>
      <c r="T18" s="80"/>
      <c r="U18" s="78"/>
      <c r="V18" s="79"/>
      <c r="W18" s="80"/>
      <c r="X18" s="78"/>
      <c r="Y18" s="79"/>
      <c r="Z18" s="80"/>
      <c r="AA18" s="78"/>
      <c r="AB18" s="79"/>
      <c r="AC18" s="80"/>
      <c r="AD18" s="78"/>
      <c r="AE18" s="79"/>
      <c r="AF18" s="80"/>
      <c r="AG18" s="78"/>
      <c r="AH18" s="79"/>
      <c r="AI18" s="80"/>
      <c r="AJ18" s="76"/>
      <c r="AK18" s="76"/>
      <c r="AL18" s="76"/>
      <c r="AM18" s="76"/>
      <c r="AN18" s="76"/>
      <c r="AO18" s="76"/>
      <c r="AP18" s="76"/>
      <c r="AQ18" s="76"/>
      <c r="AR18" s="173"/>
      <c r="AS18" s="11"/>
      <c r="AT18" s="11"/>
      <c r="AV18" s="6"/>
      <c r="AW18" s="6"/>
      <c r="AX18" s="6"/>
      <c r="AY18" s="84"/>
    </row>
    <row r="19" spans="1:51" ht="24" customHeight="1" x14ac:dyDescent="0.2">
      <c r="A19" s="62"/>
      <c r="B19" s="124"/>
      <c r="C19" s="12">
        <f>IF(AND(N$7=""),"",N$7)</f>
        <v>4</v>
      </c>
      <c r="D19" s="16" t="str">
        <f>IF(AND($C19="",$E19=""),"",IF($C19&gt;$E19,"○",IF($C19=$E19,"△",IF($C19&lt;$E19,"●"))))</f>
        <v>○</v>
      </c>
      <c r="E19" s="17">
        <f>IF(AND(L$7=""),"",L$7)</f>
        <v>1</v>
      </c>
      <c r="F19" s="12">
        <f>IF(AND(N$11=""),"",N$11)</f>
        <v>7</v>
      </c>
      <c r="G19" s="16" t="str">
        <f>IF(AND($F19="",$H19=""),"",IF($F19&gt;$H19,"○",IF($F19=$H19,"△",IF($F19&lt;$H19,"●"))))</f>
        <v>○</v>
      </c>
      <c r="H19" s="17">
        <f>IF(AND(L$11=""),"",L$11)</f>
        <v>1</v>
      </c>
      <c r="I19" s="12">
        <f>IF(AND(N$15=""),"",N$15)</f>
        <v>2</v>
      </c>
      <c r="J19" s="16" t="str">
        <f>IF(AND($I19="",$K19=""),"",IF($I19&gt;$K19,"○",IF($I19=$K19,"△",IF($I19&lt;$K19,"●"))))</f>
        <v>○</v>
      </c>
      <c r="K19" s="17">
        <f>IF(AND(L$15=""),"",L$15)</f>
        <v>1</v>
      </c>
      <c r="L19" s="100"/>
      <c r="M19" s="101"/>
      <c r="N19" s="102"/>
      <c r="O19" s="33">
        <v>3</v>
      </c>
      <c r="P19" s="34" t="str">
        <f>IF(AND($O19="",$Q19=""),"",IF($O19&gt;$Q19,"○",IF($O19=$Q19,"△",IF($O19&lt;$Q19,"●"))))</f>
        <v>○</v>
      </c>
      <c r="Q19" s="35">
        <v>2</v>
      </c>
      <c r="R19" s="33">
        <v>1</v>
      </c>
      <c r="S19" s="34" t="str">
        <f>IF(AND($R19="",$T19=""),"",IF($R19&gt;$T19,"○",IF($R19=$T19,"△",IF($R19&lt;$T19,"●"))))</f>
        <v>●</v>
      </c>
      <c r="T19" s="35">
        <v>2</v>
      </c>
      <c r="U19" s="33">
        <v>2</v>
      </c>
      <c r="V19" s="34" t="str">
        <f>IF(AND($U19="",$W19=""),"",IF($U19&gt;$W19,"○",IF($U19=$W19,"△",IF($U19&lt;$W19,"●"))))</f>
        <v>○</v>
      </c>
      <c r="W19" s="35">
        <v>1</v>
      </c>
      <c r="X19" s="33">
        <v>1</v>
      </c>
      <c r="Y19" s="34" t="str">
        <f>IF(AND($X19="",$Z19=""),"",IF($X19&gt;$Z19,"○",IF($X19=$Z19,"△",IF($X19&lt;$Z19,"●"))))</f>
        <v>●</v>
      </c>
      <c r="Z19" s="35">
        <v>3</v>
      </c>
      <c r="AA19" s="33">
        <v>4</v>
      </c>
      <c r="AB19" s="34" t="str">
        <f>IF(AND($AA19="",$AC19=""),"",IF($AA19&gt;$AC19,"○",IF($AA19=$AC19,"△",IF($AA19&lt;$AC19,"●"))))</f>
        <v>○</v>
      </c>
      <c r="AC19" s="35">
        <v>1</v>
      </c>
      <c r="AD19" s="33">
        <v>3</v>
      </c>
      <c r="AE19" s="34" t="str">
        <f>IF(AND($AD19="",$AF19=""),"",IF($AD19&gt;$AF19,"○",IF($AD19=$AF19,"△",IF($AD19&lt;$AF19,"●"))))</f>
        <v>○</v>
      </c>
      <c r="AF19" s="35">
        <v>1</v>
      </c>
      <c r="AG19" s="33">
        <v>2</v>
      </c>
      <c r="AH19" s="34" t="str">
        <f>IF(AND($AG19="",$AI19=""),"",IF($AG19&gt;$AI19,"○",IF($AG19=$AI19,"△",IF($AG19&lt;$AI19,"●"))))</f>
        <v>○</v>
      </c>
      <c r="AI19" s="35">
        <v>0</v>
      </c>
      <c r="AJ19" s="77"/>
      <c r="AK19" s="77"/>
      <c r="AL19" s="77"/>
      <c r="AM19" s="77"/>
      <c r="AN19" s="77"/>
      <c r="AO19" s="77"/>
      <c r="AP19" s="77"/>
      <c r="AQ19" s="77"/>
      <c r="AR19" s="174"/>
      <c r="AS19" s="13">
        <f>COUNTIF(C19:AI19,"○")*3</f>
        <v>24</v>
      </c>
      <c r="AT19" s="13">
        <f>COUNTIF(C19:AI19,"△")*1</f>
        <v>0</v>
      </c>
      <c r="AU19" s="13">
        <f>COUNTIF(C19:AI19,"●")*0</f>
        <v>0</v>
      </c>
      <c r="AV19" s="14" t="str">
        <f>B16</f>
        <v>GIUSTI</v>
      </c>
      <c r="AW19" s="14"/>
      <c r="AX19" s="6"/>
      <c r="AY19" s="84"/>
    </row>
    <row r="20" spans="1:51" ht="20.100000000000001" customHeight="1" x14ac:dyDescent="0.2">
      <c r="A20" s="60">
        <v>5</v>
      </c>
      <c r="B20" s="122" t="s">
        <v>127</v>
      </c>
      <c r="C20" s="88">
        <f>IF(AND($O$4=""),"",$O$4)</f>
        <v>42988</v>
      </c>
      <c r="D20" s="89"/>
      <c r="E20" s="90"/>
      <c r="F20" s="88">
        <f>IF(AND($O$8=""),"",$O$8)</f>
        <v>43001</v>
      </c>
      <c r="G20" s="89"/>
      <c r="H20" s="90"/>
      <c r="I20" s="88">
        <f>IF(AND($O$12=""),"",$O$12)</f>
        <v>42946</v>
      </c>
      <c r="J20" s="89"/>
      <c r="K20" s="90"/>
      <c r="L20" s="88">
        <f>IF(AND($O$16=""),"",$O$16)</f>
        <v>42952</v>
      </c>
      <c r="M20" s="89"/>
      <c r="N20" s="90"/>
      <c r="O20" s="94"/>
      <c r="P20" s="95"/>
      <c r="Q20" s="96"/>
      <c r="R20" s="72">
        <v>42925</v>
      </c>
      <c r="S20" s="73"/>
      <c r="T20" s="74"/>
      <c r="U20" s="72">
        <v>42960</v>
      </c>
      <c r="V20" s="73"/>
      <c r="W20" s="74"/>
      <c r="X20" s="72">
        <v>42996</v>
      </c>
      <c r="Y20" s="73"/>
      <c r="Z20" s="74"/>
      <c r="AA20" s="72">
        <v>42996</v>
      </c>
      <c r="AB20" s="73"/>
      <c r="AC20" s="74"/>
      <c r="AD20" s="72">
        <v>42953</v>
      </c>
      <c r="AE20" s="73"/>
      <c r="AF20" s="74"/>
      <c r="AG20" s="72">
        <v>42925</v>
      </c>
      <c r="AH20" s="73"/>
      <c r="AI20" s="74"/>
      <c r="AJ20" s="106">
        <f t="shared" ref="AJ20" si="27">IF(AND($D23="",$G23="",$J23="",$M23="",$P23="",$S23="",$V23="",$Y23="",$AB23="",$AE23="",$AH23=""),"",SUM((COUNTIF($C23:$AI23,"○")),(COUNTIF($C23:$AI23,"●")),(COUNTIF($C23:$AI23,"△"))))</f>
        <v>10</v>
      </c>
      <c r="AK20" s="75">
        <f t="shared" ref="AK20" si="28">IF(AND($D23="",$G23="",$J23="",$M23="",$P23="",$S23="",$V23="",$Y23="",$AB23="",$AE23="",$AH23=""),"",SUM($AS23:$AU23))</f>
        <v>3</v>
      </c>
      <c r="AL20" s="75">
        <f t="shared" ref="AL20" si="29">IF(AND($D23="",$G23="",$J23="",$J23="",$M23="",$P23="",$S23="",$V23="",$Y23="",$AB23="",$AE23="",$AH23=""),"",COUNTIF(C23:AI23,"○"))</f>
        <v>1</v>
      </c>
      <c r="AM20" s="75">
        <f t="shared" ref="AM20" si="30">IF(AND($D23="",$G23="",$J23="",$J23="",$M23="",$P23="",$S23="",$V23="",$Y23="",$AB23="",$AE23="",$AH23=""),"",COUNTIF(C23:AI23,"●"))</f>
        <v>9</v>
      </c>
      <c r="AN20" s="75">
        <f t="shared" ref="AN20" si="31">IF(AND($D23="",$G23="",$J23="",$J23="",$M23="",$P23="",$S23="",$V23="",$Y23="",$AB23="",$AE23="",$AH23=""),"",COUNTIF(C23:AI23,"△"))</f>
        <v>0</v>
      </c>
      <c r="AO20" s="75">
        <f t="shared" ref="AO20" si="32">IF(AND($C23="",$F23="",$I23="",$L23="",$O23="",$R23="",$U23="",$X23="",$AA23="",$AD23="",$AG23=""),"",SUM($C23,$F23,$I23,$L23,$O23,$R23,$U23,$X23,$AA23,$AD23,$AG23))</f>
        <v>8</v>
      </c>
      <c r="AP20" s="75">
        <f t="shared" ref="AP20" si="33">IF(AND($E23="",$H23="",$K23="",$N23="",$Q23="",$T23="",$W23="",$Z23="",$AC23="",$AF23="",$AI23=""),"",SUM($E23,$H23,$K23,$N23,$Q23,$T23,$W23,$Z23,$AC23,$AF23,$AI23))</f>
        <v>27</v>
      </c>
      <c r="AQ20" s="75">
        <f t="shared" ref="AQ20" si="34">IF(AND($AO20="",$AP20=""),"",($AO20-$AP20))</f>
        <v>-19</v>
      </c>
      <c r="AR20" s="172">
        <f>IF(AND($AJ20=""),"",RANK(AY20,AY$4:AY$47))</f>
        <v>11</v>
      </c>
      <c r="AS20" s="11"/>
      <c r="AT20" s="11"/>
      <c r="AV20" s="6"/>
      <c r="AW20" s="6"/>
      <c r="AX20" s="6"/>
      <c r="AY20" s="84">
        <f t="shared" ref="AY20" si="35">IFERROR(AK20+AQ20*0.01,"")</f>
        <v>2.81</v>
      </c>
    </row>
    <row r="21" spans="1:51" ht="20.100000000000001" customHeight="1" x14ac:dyDescent="0.2">
      <c r="A21" s="61"/>
      <c r="B21" s="123"/>
      <c r="C21" s="91" t="str">
        <f>IF(AND($O$5=""),"",$O$5)</f>
        <v>緑地G</v>
      </c>
      <c r="D21" s="92"/>
      <c r="E21" s="93"/>
      <c r="F21" s="91" t="str">
        <f>IF(AND($O$9=""),"",$O$9)</f>
        <v>緑地Ｇ</v>
      </c>
      <c r="G21" s="92"/>
      <c r="H21" s="93"/>
      <c r="I21" s="91" t="str">
        <f>IF(AND($O$13=""),"",$O$13)</f>
        <v>総合G</v>
      </c>
      <c r="J21" s="92"/>
      <c r="K21" s="93"/>
      <c r="L21" s="91" t="str">
        <f>IF(AND($O$17=""),"",$O$17)</f>
        <v>緑地G</v>
      </c>
      <c r="M21" s="92"/>
      <c r="N21" s="93"/>
      <c r="O21" s="97"/>
      <c r="P21" s="98"/>
      <c r="Q21" s="99"/>
      <c r="R21" s="85" t="s">
        <v>139</v>
      </c>
      <c r="S21" s="86"/>
      <c r="T21" s="87"/>
      <c r="U21" s="85" t="s">
        <v>155</v>
      </c>
      <c r="V21" s="86"/>
      <c r="W21" s="87"/>
      <c r="X21" s="85" t="s">
        <v>174</v>
      </c>
      <c r="Y21" s="86"/>
      <c r="Z21" s="87"/>
      <c r="AA21" s="85" t="s">
        <v>173</v>
      </c>
      <c r="AB21" s="86"/>
      <c r="AC21" s="87"/>
      <c r="AD21" s="85" t="s">
        <v>159</v>
      </c>
      <c r="AE21" s="86"/>
      <c r="AF21" s="87"/>
      <c r="AG21" s="85" t="s">
        <v>139</v>
      </c>
      <c r="AH21" s="86"/>
      <c r="AI21" s="87"/>
      <c r="AJ21" s="107"/>
      <c r="AK21" s="76"/>
      <c r="AL21" s="76"/>
      <c r="AM21" s="76"/>
      <c r="AN21" s="76"/>
      <c r="AO21" s="76"/>
      <c r="AP21" s="76"/>
      <c r="AQ21" s="76"/>
      <c r="AR21" s="173"/>
      <c r="AS21" s="11"/>
      <c r="AT21" s="11"/>
      <c r="AV21" s="6"/>
      <c r="AW21" s="6"/>
      <c r="AX21" s="6"/>
      <c r="AY21" s="84"/>
    </row>
    <row r="22" spans="1:51" ht="20.100000000000001" customHeight="1" x14ac:dyDescent="0.2">
      <c r="A22" s="61"/>
      <c r="B22" s="123"/>
      <c r="C22" s="103" t="str">
        <f>IF(AND($O$6=""),"",$O$6)</f>
        <v/>
      </c>
      <c r="D22" s="104"/>
      <c r="E22" s="105"/>
      <c r="F22" s="103" t="str">
        <f>IF(AND($O$10=""),"",$O$10)</f>
        <v/>
      </c>
      <c r="G22" s="104"/>
      <c r="H22" s="105"/>
      <c r="I22" s="103" t="str">
        <f>IF(AND($O$14=""),"",$O$14)</f>
        <v/>
      </c>
      <c r="J22" s="104"/>
      <c r="K22" s="105"/>
      <c r="L22" s="103" t="str">
        <f>IF(AND($O$18=""),"",$O$18)</f>
        <v/>
      </c>
      <c r="M22" s="104"/>
      <c r="N22" s="105"/>
      <c r="O22" s="97"/>
      <c r="P22" s="98"/>
      <c r="Q22" s="99"/>
      <c r="R22" s="78"/>
      <c r="S22" s="79"/>
      <c r="T22" s="80"/>
      <c r="U22" s="78"/>
      <c r="V22" s="79"/>
      <c r="W22" s="80"/>
      <c r="X22" s="78"/>
      <c r="Y22" s="79"/>
      <c r="Z22" s="80"/>
      <c r="AA22" s="78"/>
      <c r="AB22" s="79"/>
      <c r="AC22" s="80"/>
      <c r="AD22" s="78"/>
      <c r="AE22" s="79"/>
      <c r="AF22" s="80"/>
      <c r="AG22" s="78"/>
      <c r="AH22" s="79"/>
      <c r="AI22" s="80"/>
      <c r="AJ22" s="107"/>
      <c r="AK22" s="76"/>
      <c r="AL22" s="76"/>
      <c r="AM22" s="76"/>
      <c r="AN22" s="76"/>
      <c r="AO22" s="76"/>
      <c r="AP22" s="76"/>
      <c r="AQ22" s="76"/>
      <c r="AR22" s="173"/>
      <c r="AS22" s="11"/>
      <c r="AT22" s="11"/>
      <c r="AV22" s="6"/>
      <c r="AW22" s="6"/>
      <c r="AX22" s="6"/>
      <c r="AY22" s="84"/>
    </row>
    <row r="23" spans="1:51" ht="24" customHeight="1" x14ac:dyDescent="0.2">
      <c r="A23" s="62"/>
      <c r="B23" s="124"/>
      <c r="C23" s="12">
        <f>IF(AND($Q$7=""),"",$Q$7)</f>
        <v>0</v>
      </c>
      <c r="D23" s="16" t="str">
        <f>IF(AND($C23="",$E23=""),"",IF($C23&gt;$E23,"○",IF($C23=$E23,"△",IF($C23&lt;$E23,"●"))))</f>
        <v>●</v>
      </c>
      <c r="E23" s="17">
        <f>IF(AND($O$7=""),"",$O$7)</f>
        <v>4</v>
      </c>
      <c r="F23" s="12">
        <f>IF(AND(Q$11=""),"",Q$11)</f>
        <v>1</v>
      </c>
      <c r="G23" s="16" t="str">
        <f>IF(AND($F23="",$H23=""),"",IF($F23&gt;$H23,"○",IF($F23=$H23,"△",IF($F23&lt;$H23,"●"))))</f>
        <v>●</v>
      </c>
      <c r="H23" s="17">
        <f>IF(AND(O$11=""),"",O$11)</f>
        <v>3</v>
      </c>
      <c r="I23" s="12">
        <f>IF(AND($Q$15=""),"",$Q$15)</f>
        <v>1</v>
      </c>
      <c r="J23" s="16" t="str">
        <f>IF(AND($I23="",$K23=""),"",IF($I23&gt;$K23,"○",IF($I23=$K23,"△",IF($I23&lt;$K23,"●"))))</f>
        <v>●</v>
      </c>
      <c r="K23" s="17">
        <f>IF(AND($O$15=""),"",$O$15)</f>
        <v>2</v>
      </c>
      <c r="L23" s="12">
        <f>IF(AND($Q$19=""),"",$Q$19)</f>
        <v>2</v>
      </c>
      <c r="M23" s="16" t="str">
        <f>IF(AND($L23="",$N23=""),"",IF($L23&gt;$N23,"○",IF($L23=$N23,"△",IF($L23&lt;$N23,"●"))))</f>
        <v>●</v>
      </c>
      <c r="N23" s="17">
        <f>IF(AND($O$19=""),"",$O$19)</f>
        <v>3</v>
      </c>
      <c r="O23" s="100"/>
      <c r="P23" s="101"/>
      <c r="Q23" s="102"/>
      <c r="R23" s="33">
        <v>1</v>
      </c>
      <c r="S23" s="34" t="str">
        <f>IF(AND($R23="",$T23=""),"",IF($R23&gt;$T23,"○",IF($R23=$T23,"△",IF($R23&lt;$T23,"●"))))</f>
        <v>●</v>
      </c>
      <c r="T23" s="35">
        <v>2</v>
      </c>
      <c r="U23" s="33">
        <v>1</v>
      </c>
      <c r="V23" s="34" t="str">
        <f>IF(AND($U23="",$W23=""),"",IF($U23&gt;$W23,"○",IF($U23=$W23,"△",IF($U23&lt;$W23,"●"))))</f>
        <v>●</v>
      </c>
      <c r="W23" s="35">
        <v>2</v>
      </c>
      <c r="X23" s="33">
        <v>1</v>
      </c>
      <c r="Y23" s="34" t="str">
        <f>IF(AND($X23="",$Z23=""),"",IF($X23&gt;$Z23,"○",IF($X23=$Z23,"△",IF($X23&lt;$Z23,"●"))))</f>
        <v>●</v>
      </c>
      <c r="Z23" s="35">
        <v>4</v>
      </c>
      <c r="AA23" s="33">
        <v>0</v>
      </c>
      <c r="AB23" s="34" t="str">
        <f>IF(AND($AA23="",$AC23=""),"",IF($AA23&gt;$AC23,"○",IF($AA23=$AC23,"△",IF($AA23&lt;$AC23,"●"))))</f>
        <v>●</v>
      </c>
      <c r="AC23" s="35">
        <v>4</v>
      </c>
      <c r="AD23" s="33">
        <v>1</v>
      </c>
      <c r="AE23" s="34" t="str">
        <f>IF(AND($AD23="",$AF23=""),"",IF($AD23&gt;$AF23,"○",IF($AD23=$AF23,"△",IF($AD23&lt;$AF23,"●"))))</f>
        <v>○</v>
      </c>
      <c r="AF23" s="35">
        <v>0</v>
      </c>
      <c r="AG23" s="33">
        <v>0</v>
      </c>
      <c r="AH23" s="34" t="str">
        <f>IF(AND($AG23="",$AI23=""),"",IF($AG23&gt;$AI23,"○",IF($AG23=$AI23,"△",IF($AG23&lt;$AI23,"●"))))</f>
        <v>●</v>
      </c>
      <c r="AI23" s="35">
        <v>3</v>
      </c>
      <c r="AJ23" s="108"/>
      <c r="AK23" s="77"/>
      <c r="AL23" s="77"/>
      <c r="AM23" s="77"/>
      <c r="AN23" s="77"/>
      <c r="AO23" s="77"/>
      <c r="AP23" s="77"/>
      <c r="AQ23" s="77"/>
      <c r="AR23" s="174"/>
      <c r="AS23" s="13">
        <f>COUNTIF(C23:AI23,"○")*3</f>
        <v>3</v>
      </c>
      <c r="AT23" s="13">
        <f>COUNTIF(C23:AI23,"△")*1</f>
        <v>0</v>
      </c>
      <c r="AU23" s="13">
        <f>COUNTIF(C23:AI23,"●")*0</f>
        <v>0</v>
      </c>
      <c r="AV23" s="14" t="str">
        <f>B20</f>
        <v>尾山台</v>
      </c>
      <c r="AW23" s="14"/>
      <c r="AX23" s="6"/>
      <c r="AY23" s="84"/>
    </row>
    <row r="24" spans="1:51" ht="20.100000000000001" customHeight="1" x14ac:dyDescent="0.2">
      <c r="A24" s="60">
        <v>6</v>
      </c>
      <c r="B24" s="122" t="s">
        <v>106</v>
      </c>
      <c r="C24" s="88">
        <f>IF(AND($R$4=""),"",$R$4)</f>
        <v>42973</v>
      </c>
      <c r="D24" s="89"/>
      <c r="E24" s="90"/>
      <c r="F24" s="88">
        <f>IF(AND($R$8=""),"",$R$8)</f>
        <v>42938</v>
      </c>
      <c r="G24" s="89"/>
      <c r="H24" s="90"/>
      <c r="I24" s="88">
        <f>IF(AND($R$12=""),"",$R$12)</f>
        <v>42952</v>
      </c>
      <c r="J24" s="89"/>
      <c r="K24" s="90"/>
      <c r="L24" s="88">
        <f>IF(AND($R$16=""),"",$R$16)</f>
        <v>43009</v>
      </c>
      <c r="M24" s="89"/>
      <c r="N24" s="90"/>
      <c r="O24" s="88">
        <f>IF(AND($R$20=""),"",$R$20)</f>
        <v>42925</v>
      </c>
      <c r="P24" s="89"/>
      <c r="Q24" s="90"/>
      <c r="R24" s="63"/>
      <c r="S24" s="64"/>
      <c r="T24" s="65"/>
      <c r="U24" s="72">
        <v>42910</v>
      </c>
      <c r="V24" s="73"/>
      <c r="W24" s="74"/>
      <c r="X24" s="72">
        <v>43008</v>
      </c>
      <c r="Y24" s="73"/>
      <c r="Z24" s="74"/>
      <c r="AA24" s="72">
        <v>43008</v>
      </c>
      <c r="AB24" s="73"/>
      <c r="AC24" s="74"/>
      <c r="AD24" s="72">
        <v>42933</v>
      </c>
      <c r="AE24" s="73"/>
      <c r="AF24" s="74"/>
      <c r="AG24" s="72">
        <v>43001</v>
      </c>
      <c r="AH24" s="73"/>
      <c r="AI24" s="74"/>
      <c r="AJ24" s="75">
        <f t="shared" ref="AJ24" si="36">IF(AND($D27="",$G27="",$J27="",$M27="",$P27="",$S27="",$V27="",$Y27="",$AB27="",$AE27="",$AH27=""),"",SUM((COUNTIF($C27:$AI27,"○")),(COUNTIF($C27:$AI27,"●")),(COUNTIF($C27:$AI27,"△"))))</f>
        <v>10</v>
      </c>
      <c r="AK24" s="75">
        <f t="shared" ref="AK24" si="37">IF(AND($D27="",$G27="",$J27="",$M27="",$P27="",$S27="",$V27="",$Y27="",$AB27="",$AE27="",$AH27=""),"",SUM($AS27:$AU27))</f>
        <v>17</v>
      </c>
      <c r="AL24" s="75">
        <f t="shared" ref="AL24" si="38">IF(AND($D27="",$G27="",$J27="",$J27="",$M27="",$P27="",$S27="",$V27="",$Y27="",$AB27="",$AE27="",$AH27=""),"",COUNTIF(C27:AI27,"○"))</f>
        <v>5</v>
      </c>
      <c r="AM24" s="75">
        <f t="shared" ref="AM24" si="39">IF(AND($D27="",$G27="",$J27="",$J27="",$M27="",$P27="",$S27="",$V27="",$Y27="",$AB27="",$AE27="",$AH27=""),"",COUNTIF(C27:AI27,"●"))</f>
        <v>3</v>
      </c>
      <c r="AN24" s="75">
        <f t="shared" ref="AN24" si="40">IF(AND($D27="",$G27="",$J27="",$J27="",$M27="",$P27="",$S27="",$V27="",$Y27="",$AB27="",$AE27="",$AH27=""),"",COUNTIF(C27:AI27,"△"))</f>
        <v>2</v>
      </c>
      <c r="AO24" s="75">
        <f t="shared" ref="AO24" si="41">IF(AND($C27="",$F27="",$I27="",$L27="",$O27="",$R27="",$U27="",$X27="",$AA27="",$AD27="",$AG27=""),"",SUM($C27,$F27,$I27,$L27,$O27,$R27,$U27,$X27,$AA27,$AD27,$AG27))</f>
        <v>27</v>
      </c>
      <c r="AP24" s="75">
        <f t="shared" ref="AP24" si="42">IF(AND($E27="",$H27="",$K27="",$N27="",$Q27="",$T27="",$W27="",$Z27="",$AC27="",$AF27="",$AI27=""),"",SUM($E27,$H27,$K27,$N27,$Q27,$T27,$W27,$Z27,$AC27,$AF27,$AI27))</f>
        <v>21</v>
      </c>
      <c r="AQ24" s="75">
        <f t="shared" ref="AQ24" si="43">IF(AND($AO24="",$AP24=""),"",($AO24-$AP24))</f>
        <v>6</v>
      </c>
      <c r="AR24" s="172">
        <f>IF(AND($AJ24=""),"",RANK(AY24,AY$4:AY$47))</f>
        <v>4</v>
      </c>
      <c r="AS24" s="11"/>
      <c r="AT24" s="11"/>
      <c r="AV24" s="6"/>
      <c r="AW24" s="6"/>
      <c r="AX24" s="6"/>
      <c r="AY24" s="84">
        <f t="shared" ref="AY24" si="44">IFERROR(AK24+AQ24*0.01,"")</f>
        <v>17.059999999999999</v>
      </c>
    </row>
    <row r="25" spans="1:51" ht="20.100000000000001" customHeight="1" x14ac:dyDescent="0.2">
      <c r="A25" s="61"/>
      <c r="B25" s="123"/>
      <c r="C25" s="91" t="str">
        <f>IF(AND($R$5=""),"",$R$5)</f>
        <v>緑地Ｇ</v>
      </c>
      <c r="D25" s="92"/>
      <c r="E25" s="93"/>
      <c r="F25" s="91" t="str">
        <f>IF(AND($R$9=""),"",$R$9)</f>
        <v>緑地G</v>
      </c>
      <c r="G25" s="92"/>
      <c r="H25" s="93"/>
      <c r="I25" s="91" t="str">
        <f>IF(AND($R$13=""),"",$R$13)</f>
        <v>緑地G</v>
      </c>
      <c r="J25" s="92"/>
      <c r="K25" s="93"/>
      <c r="L25" s="91" t="str">
        <f>IF(AND($R$17=""),"",$R$17)</f>
        <v>緑地G</v>
      </c>
      <c r="M25" s="92"/>
      <c r="N25" s="93"/>
      <c r="O25" s="91" t="str">
        <f>IF(AND($R$21=""),"",$R$21)</f>
        <v>緑地Ｇ</v>
      </c>
      <c r="P25" s="92"/>
      <c r="Q25" s="93"/>
      <c r="R25" s="66"/>
      <c r="S25" s="67"/>
      <c r="T25" s="68"/>
      <c r="U25" s="85" t="s">
        <v>124</v>
      </c>
      <c r="V25" s="86"/>
      <c r="W25" s="87"/>
      <c r="X25" s="85" t="s">
        <v>160</v>
      </c>
      <c r="Y25" s="86"/>
      <c r="Z25" s="87"/>
      <c r="AA25" s="85" t="s">
        <v>171</v>
      </c>
      <c r="AB25" s="86"/>
      <c r="AC25" s="87"/>
      <c r="AD25" s="85" t="s">
        <v>140</v>
      </c>
      <c r="AE25" s="86"/>
      <c r="AF25" s="87"/>
      <c r="AG25" s="85" t="s">
        <v>168</v>
      </c>
      <c r="AH25" s="86"/>
      <c r="AI25" s="87"/>
      <c r="AJ25" s="76"/>
      <c r="AK25" s="76"/>
      <c r="AL25" s="76"/>
      <c r="AM25" s="76"/>
      <c r="AN25" s="76"/>
      <c r="AO25" s="76"/>
      <c r="AP25" s="76"/>
      <c r="AQ25" s="76"/>
      <c r="AR25" s="173"/>
      <c r="AS25" s="11"/>
      <c r="AT25" s="11"/>
      <c r="AV25" s="6"/>
      <c r="AW25" s="6"/>
      <c r="AX25" s="6"/>
      <c r="AY25" s="84"/>
    </row>
    <row r="26" spans="1:51" ht="20.100000000000001" customHeight="1" x14ac:dyDescent="0.2">
      <c r="A26" s="61"/>
      <c r="B26" s="123"/>
      <c r="C26" s="103" t="str">
        <f>IF(AND($R$6=""),"",$R$6)</f>
        <v/>
      </c>
      <c r="D26" s="104"/>
      <c r="E26" s="105"/>
      <c r="F26" s="103" t="str">
        <f>IF(AND($R$10=""),"",$R$10)</f>
        <v/>
      </c>
      <c r="G26" s="104"/>
      <c r="H26" s="105"/>
      <c r="I26" s="103" t="str">
        <f>IF(AND($R$14=""),"",$R$14)</f>
        <v/>
      </c>
      <c r="J26" s="104"/>
      <c r="K26" s="105"/>
      <c r="L26" s="103" t="str">
        <f>IF(AND($R$18=""),"",$R$18)</f>
        <v/>
      </c>
      <c r="M26" s="104"/>
      <c r="N26" s="105"/>
      <c r="O26" s="103" t="str">
        <f>IF(AND($R$22=""),"",$R$22)</f>
        <v/>
      </c>
      <c r="P26" s="104"/>
      <c r="Q26" s="105"/>
      <c r="R26" s="66"/>
      <c r="S26" s="67"/>
      <c r="T26" s="68"/>
      <c r="U26" s="78"/>
      <c r="V26" s="79"/>
      <c r="W26" s="80"/>
      <c r="X26" s="78"/>
      <c r="Y26" s="79"/>
      <c r="Z26" s="80"/>
      <c r="AA26" s="78"/>
      <c r="AB26" s="79"/>
      <c r="AC26" s="80"/>
      <c r="AD26" s="78"/>
      <c r="AE26" s="79"/>
      <c r="AF26" s="80"/>
      <c r="AG26" s="78"/>
      <c r="AH26" s="79"/>
      <c r="AI26" s="80"/>
      <c r="AJ26" s="76"/>
      <c r="AK26" s="76"/>
      <c r="AL26" s="76"/>
      <c r="AM26" s="76"/>
      <c r="AN26" s="76"/>
      <c r="AO26" s="76"/>
      <c r="AP26" s="76"/>
      <c r="AQ26" s="76"/>
      <c r="AR26" s="173"/>
      <c r="AS26" s="11"/>
      <c r="AT26" s="11"/>
      <c r="AV26" s="6"/>
      <c r="AW26" s="6"/>
      <c r="AX26" s="6"/>
      <c r="AY26" s="84"/>
    </row>
    <row r="27" spans="1:51" ht="24" customHeight="1" x14ac:dyDescent="0.2">
      <c r="A27" s="62"/>
      <c r="B27" s="124"/>
      <c r="C27" s="12">
        <f>IF(AND($T$7=""),"",$T$7)</f>
        <v>7</v>
      </c>
      <c r="D27" s="16" t="str">
        <f>IF(AND($C27="",$E27=""),"",IF($C27&gt;$E27,"○",IF($C27=$E27,"△",IF($C27&lt;$E27,"●"))))</f>
        <v>○</v>
      </c>
      <c r="E27" s="17">
        <f>IF(AND($R$7=""),"",$R$7)</f>
        <v>2</v>
      </c>
      <c r="F27" s="12">
        <f>IF(AND(T$11=""),"",T$11)</f>
        <v>1</v>
      </c>
      <c r="G27" s="16" t="str">
        <f>IF(AND($F27="",$H27=""),"",IF($F27&gt;$H27,"○",IF($F27=$H27,"△",IF($F27&lt;$H27,"●"))))</f>
        <v>△</v>
      </c>
      <c r="H27" s="17">
        <f>IF(AND(R$11=""),"",R$11)</f>
        <v>1</v>
      </c>
      <c r="I27" s="12">
        <f>IF(AND($T$15=""),"",$T$15)</f>
        <v>2</v>
      </c>
      <c r="J27" s="16" t="str">
        <f>IF(AND($I27="",$K27=""),"",IF($I27&gt;$K27,"○",IF($I27=$K27,"△",IF($I27&lt;$K27,"●"))))</f>
        <v>○</v>
      </c>
      <c r="K27" s="17">
        <f>IF(AND($R$15=""),"",$R$15)</f>
        <v>0</v>
      </c>
      <c r="L27" s="12">
        <f>IF(AND($T$19=""),"",$T$19)</f>
        <v>2</v>
      </c>
      <c r="M27" s="16" t="str">
        <f>IF(AND($L27="",$N27=""),"",IF($L27&gt;$N27,"○",IF($L27=$N27,"△",IF($L27&lt;$N27,"●"))))</f>
        <v>○</v>
      </c>
      <c r="N27" s="17">
        <f>IF(AND($R$19=""),"",$R$19)</f>
        <v>1</v>
      </c>
      <c r="O27" s="12">
        <f>IF(AND($T$23=""),"",$T$23)</f>
        <v>2</v>
      </c>
      <c r="P27" s="16" t="str">
        <f>IF(AND($O27="",$Q27=""),"",IF($O27&gt;$Q27,"○",IF($O27=$Q27,"△",IF($O27&lt;$Q27,"●"))))</f>
        <v>○</v>
      </c>
      <c r="Q27" s="17">
        <f>IF(AND($R$23=""),"",$R$23)</f>
        <v>1</v>
      </c>
      <c r="R27" s="69"/>
      <c r="S27" s="70"/>
      <c r="T27" s="71"/>
      <c r="U27" s="33">
        <v>3</v>
      </c>
      <c r="V27" s="34" t="str">
        <f>IF(AND($U27="",$W27=""),"",IF($U27&gt;$W27,"○",IF($U27=$W27,"△",IF($U27&lt;$W27,"●"))))</f>
        <v>△</v>
      </c>
      <c r="W27" s="35">
        <v>3</v>
      </c>
      <c r="X27" s="33">
        <v>1</v>
      </c>
      <c r="Y27" s="34" t="str">
        <f>IF(AND($X27="",$Z27=""),"",IF($X27&gt;$Z27,"○",IF($X27=$Z27,"△",IF($X27&lt;$Z27,"●"))))</f>
        <v>●</v>
      </c>
      <c r="Z27" s="35">
        <v>3</v>
      </c>
      <c r="AA27" s="33">
        <v>1</v>
      </c>
      <c r="AB27" s="34" t="str">
        <f>IF(AND($AA27="",$AC27=""),"",IF($AA27&gt;$AC27,"○",IF($AA27=$AC27,"△",IF($AA27&lt;$AC27,"●"))))</f>
        <v>●</v>
      </c>
      <c r="AC27" s="35">
        <v>3</v>
      </c>
      <c r="AD27" s="33">
        <v>2</v>
      </c>
      <c r="AE27" s="34" t="str">
        <f>IF(AND($AD27="",$AF27=""),"",IF($AD27&gt;$AF27,"○",IF($AD27=$AF27,"△",IF($AD27&lt;$AF27,"●"))))</f>
        <v>●</v>
      </c>
      <c r="AF27" s="35">
        <v>3</v>
      </c>
      <c r="AG27" s="33">
        <v>6</v>
      </c>
      <c r="AH27" s="34" t="str">
        <f>IF(AND($AG27="",$AI27=""),"",IF($AG27&gt;$AI27,"○",IF($AG27=$AI27,"△",IF($AG27&lt;$AI27,"●"))))</f>
        <v>○</v>
      </c>
      <c r="AI27" s="35">
        <v>4</v>
      </c>
      <c r="AJ27" s="77"/>
      <c r="AK27" s="77"/>
      <c r="AL27" s="77"/>
      <c r="AM27" s="77"/>
      <c r="AN27" s="77"/>
      <c r="AO27" s="77"/>
      <c r="AP27" s="77"/>
      <c r="AQ27" s="77"/>
      <c r="AR27" s="174"/>
      <c r="AS27" s="13">
        <f>COUNTIF(C27:AI27,"○")*3</f>
        <v>15</v>
      </c>
      <c r="AT27" s="13">
        <f>COUNTIF(C27:AI27,"△")*1</f>
        <v>2</v>
      </c>
      <c r="AU27" s="13">
        <f>COUNTIF(C27:AI27,"●")*0</f>
        <v>0</v>
      </c>
      <c r="AV27" s="14" t="str">
        <f>B24</f>
        <v>城山</v>
      </c>
      <c r="AW27" s="14"/>
      <c r="AX27" s="6"/>
      <c r="AY27" s="84"/>
    </row>
    <row r="28" spans="1:51" ht="20.100000000000001" customHeight="1" x14ac:dyDescent="0.2">
      <c r="A28" s="60">
        <v>7</v>
      </c>
      <c r="B28" s="122" t="s">
        <v>107</v>
      </c>
      <c r="C28" s="88">
        <f>IF(AND($U$4=""),"",$U$4)</f>
        <v>42910</v>
      </c>
      <c r="D28" s="89"/>
      <c r="E28" s="90"/>
      <c r="F28" s="88">
        <f>IF(AND($U$8=""),"",$U$8)</f>
        <v>42953</v>
      </c>
      <c r="G28" s="89"/>
      <c r="H28" s="90"/>
      <c r="I28" s="88">
        <f>IF(AND($U$12=""),"",$U$12)</f>
        <v>43008</v>
      </c>
      <c r="J28" s="89"/>
      <c r="K28" s="90"/>
      <c r="L28" s="88">
        <f>IF(AND($U$16=""),"",$U$16)</f>
        <v>43009</v>
      </c>
      <c r="M28" s="89"/>
      <c r="N28" s="90"/>
      <c r="O28" s="88">
        <f>IF(AND($U$20=""),"",$U$20)</f>
        <v>42960</v>
      </c>
      <c r="P28" s="89"/>
      <c r="Q28" s="90"/>
      <c r="R28" s="88">
        <f>IF(AND($U$24=""),"",$U$24)</f>
        <v>42910</v>
      </c>
      <c r="S28" s="89"/>
      <c r="T28" s="90"/>
      <c r="U28" s="94"/>
      <c r="V28" s="95"/>
      <c r="W28" s="96"/>
      <c r="X28" s="72">
        <v>42996</v>
      </c>
      <c r="Y28" s="73"/>
      <c r="Z28" s="74"/>
      <c r="AA28" s="72">
        <v>43008</v>
      </c>
      <c r="AB28" s="73"/>
      <c r="AC28" s="74"/>
      <c r="AD28" s="72">
        <v>42952</v>
      </c>
      <c r="AE28" s="73"/>
      <c r="AF28" s="74"/>
      <c r="AG28" s="72">
        <v>42981</v>
      </c>
      <c r="AH28" s="73"/>
      <c r="AI28" s="74"/>
      <c r="AJ28" s="75">
        <f t="shared" ref="AJ28" si="45">IF(AND($D31="",$G31="",$J31="",$M31="",$P31="",$S31="",$V31="",$Y31="",$AB31="",$AE31="",$AH31=""),"",SUM((COUNTIF($C31:$AI31,"○")),(COUNTIF($C31:$AI31,"●")),(COUNTIF($C31:$AI31,"△"))))</f>
        <v>10</v>
      </c>
      <c r="AK28" s="75">
        <f t="shared" ref="AK28" si="46">IF(AND($D31="",$G31="",$J31="",$M31="",$P31="",$S31="",$V31="",$Y31="",$AB31="",$AE31="",$AH31=""),"",SUM($AS31:$AU31))</f>
        <v>14</v>
      </c>
      <c r="AL28" s="75">
        <f t="shared" ref="AL28" si="47">IF(AND($D31="",$G31="",$J31="",$J31="",$M31="",$P31="",$S31="",$V31="",$Y31="",$AB31="",$AE31="",$AH31=""),"",COUNTIF(C31:AI31,"○"))</f>
        <v>4</v>
      </c>
      <c r="AM28" s="75">
        <f t="shared" ref="AM28" si="48">IF(AND($D31="",$G31="",$J31="",$J31="",$M31="",$P31="",$S31="",$V31="",$Y31="",$AB31="",$AE31="",$AH31=""),"",COUNTIF(C31:AI31,"●"))</f>
        <v>4</v>
      </c>
      <c r="AN28" s="75">
        <f t="shared" ref="AN28" si="49">IF(AND($D31="",$G31="",$J31="",$J31="",$M31="",$P31="",$S31="",$V31="",$Y31="",$AB31="",$AE31="",$AH31=""),"",COUNTIF(C31:AI31,"△"))</f>
        <v>2</v>
      </c>
      <c r="AO28" s="75">
        <f t="shared" ref="AO28" si="50">IF(AND($C31="",$F31="",$I31="",$L31="",$O31="",$R31="",$U31="",$X31="",$AA31="",$AD31="",$AG31=""),"",SUM($C31,$F31,$I31,$L31,$O31,$R31,$U31,$X31,$AA31,$AD31,$AG31))</f>
        <v>22</v>
      </c>
      <c r="AP28" s="75">
        <f t="shared" ref="AP28" si="51">IF(AND($E31="",$H31="",$K31="",$N31="",$Q31="",$T31="",$W31="",$Z31="",$AC31="",$AF31="",$AI31=""),"",SUM($E31,$H31,$K31,$N31,$Q31,$T31,$W31,$Z31,$AC31,$AF31,$AI31))</f>
        <v>18</v>
      </c>
      <c r="AQ28" s="75">
        <f t="shared" ref="AQ28" si="52">IF(AND($AO28="",$AP28=""),"",($AO28-$AP28))</f>
        <v>4</v>
      </c>
      <c r="AR28" s="172">
        <f>IF(AND($AJ28=""),"",RANK(AY28,AY$4:AY$47))</f>
        <v>7</v>
      </c>
      <c r="AS28" s="11"/>
      <c r="AT28" s="11"/>
      <c r="AV28" s="6"/>
      <c r="AW28" s="6"/>
      <c r="AX28" s="6"/>
      <c r="AY28" s="84">
        <f t="shared" ref="AY28" si="53">IFERROR(AK28+AQ28*0.01,"")</f>
        <v>14.04</v>
      </c>
    </row>
    <row r="29" spans="1:51" ht="20.100000000000001" customHeight="1" x14ac:dyDescent="0.2">
      <c r="A29" s="61"/>
      <c r="B29" s="123"/>
      <c r="C29" s="91" t="str">
        <f>IF(AND($U$5=""),"",$U$5)</f>
        <v>補助G</v>
      </c>
      <c r="D29" s="92"/>
      <c r="E29" s="93"/>
      <c r="F29" s="91" t="str">
        <f>IF(AND($U$9=""),"",$U$9)</f>
        <v>緑地G</v>
      </c>
      <c r="G29" s="92"/>
      <c r="H29" s="93"/>
      <c r="I29" s="91" t="str">
        <f>IF(AND($U$13=""),"",$U$13)</f>
        <v>緑地Ｇ</v>
      </c>
      <c r="J29" s="92"/>
      <c r="K29" s="93"/>
      <c r="L29" s="91" t="str">
        <f>IF(AND($U$17=""),"",$U$17)</f>
        <v>緑地Ｇ</v>
      </c>
      <c r="M29" s="92"/>
      <c r="N29" s="93"/>
      <c r="O29" s="91" t="str">
        <f>IF(AND($U$21=""),"",$U$21)</f>
        <v>緑地Ｇ</v>
      </c>
      <c r="P29" s="92"/>
      <c r="Q29" s="93"/>
      <c r="R29" s="91" t="str">
        <f>IF(AND($U$25=""),"",$U$25)</f>
        <v>補助G</v>
      </c>
      <c r="S29" s="92"/>
      <c r="T29" s="93"/>
      <c r="U29" s="97"/>
      <c r="V29" s="98"/>
      <c r="W29" s="99"/>
      <c r="X29" s="85" t="s">
        <v>172</v>
      </c>
      <c r="Y29" s="86"/>
      <c r="Z29" s="87"/>
      <c r="AA29" s="85" t="s">
        <v>171</v>
      </c>
      <c r="AB29" s="86"/>
      <c r="AC29" s="87"/>
      <c r="AD29" s="85" t="s">
        <v>151</v>
      </c>
      <c r="AE29" s="86"/>
      <c r="AF29" s="87"/>
      <c r="AG29" s="85" t="s">
        <v>162</v>
      </c>
      <c r="AH29" s="86"/>
      <c r="AI29" s="87"/>
      <c r="AJ29" s="76"/>
      <c r="AK29" s="76"/>
      <c r="AL29" s="76"/>
      <c r="AM29" s="76"/>
      <c r="AN29" s="76"/>
      <c r="AO29" s="76"/>
      <c r="AP29" s="76"/>
      <c r="AQ29" s="76"/>
      <c r="AR29" s="173"/>
      <c r="AS29" s="11"/>
      <c r="AT29" s="11"/>
      <c r="AV29" s="6"/>
      <c r="AW29" s="6"/>
      <c r="AX29" s="6"/>
      <c r="AY29" s="84"/>
    </row>
    <row r="30" spans="1:51" ht="20.100000000000001" customHeight="1" x14ac:dyDescent="0.2">
      <c r="A30" s="61"/>
      <c r="B30" s="123"/>
      <c r="C30" s="103" t="str">
        <f>IF(AND($U$6=""),"",$U$6)</f>
        <v/>
      </c>
      <c r="D30" s="104"/>
      <c r="E30" s="105"/>
      <c r="F30" s="103" t="str">
        <f>IF(AND($U$10=""),"",$U$10)</f>
        <v/>
      </c>
      <c r="G30" s="104"/>
      <c r="H30" s="105"/>
      <c r="I30" s="103" t="str">
        <f>IF(AND($U$14=""),"",$U$14)</f>
        <v/>
      </c>
      <c r="J30" s="104"/>
      <c r="K30" s="105"/>
      <c r="L30" s="103" t="str">
        <f>IF(AND($U$18=""),"",$U$18)</f>
        <v/>
      </c>
      <c r="M30" s="104"/>
      <c r="N30" s="105"/>
      <c r="O30" s="103" t="str">
        <f>IF(AND($U$22=""),"",$U$22)</f>
        <v/>
      </c>
      <c r="P30" s="104"/>
      <c r="Q30" s="105"/>
      <c r="R30" s="103" t="str">
        <f>IF(AND($U$26=""),"",$U$26)</f>
        <v/>
      </c>
      <c r="S30" s="104"/>
      <c r="T30" s="105"/>
      <c r="U30" s="97"/>
      <c r="V30" s="98"/>
      <c r="W30" s="99"/>
      <c r="X30" s="78"/>
      <c r="Y30" s="79"/>
      <c r="Z30" s="80"/>
      <c r="AA30" s="78"/>
      <c r="AB30" s="79"/>
      <c r="AC30" s="80"/>
      <c r="AD30" s="78"/>
      <c r="AE30" s="79"/>
      <c r="AF30" s="80"/>
      <c r="AG30" s="78"/>
      <c r="AH30" s="79"/>
      <c r="AI30" s="80"/>
      <c r="AJ30" s="76"/>
      <c r="AK30" s="76"/>
      <c r="AL30" s="76"/>
      <c r="AM30" s="76"/>
      <c r="AN30" s="76"/>
      <c r="AO30" s="76"/>
      <c r="AP30" s="76"/>
      <c r="AQ30" s="76"/>
      <c r="AR30" s="173"/>
      <c r="AS30" s="11"/>
      <c r="AT30" s="11"/>
      <c r="AV30" s="6"/>
      <c r="AW30" s="6"/>
      <c r="AX30" s="6"/>
      <c r="AY30" s="84"/>
    </row>
    <row r="31" spans="1:51" ht="24" customHeight="1" x14ac:dyDescent="0.2">
      <c r="A31" s="62"/>
      <c r="B31" s="124"/>
      <c r="C31" s="12">
        <f>IF(AND($W$7=""),"",$W$7)</f>
        <v>1</v>
      </c>
      <c r="D31" s="16" t="str">
        <f>IF(AND($C31="",$E31=""),"",IF($C31&gt;$E31,"○",IF($C31=$E31,"△",IF($C31&lt;$E31,"●"))))</f>
        <v>●</v>
      </c>
      <c r="E31" s="17">
        <f>IF(AND($U$7=""),"",$U$7)</f>
        <v>2</v>
      </c>
      <c r="F31" s="12">
        <f>IF(AND(W$11=""),"",W$11)</f>
        <v>2</v>
      </c>
      <c r="G31" s="16" t="str">
        <f>IF(AND($F31="",$H31=""),"",IF($F31&gt;$H31,"○",IF($F31=$H31,"△",IF($F31&lt;$H31,"●"))))</f>
        <v>●</v>
      </c>
      <c r="H31" s="17">
        <f>IF(AND(U$11=""),"",U$11)</f>
        <v>3</v>
      </c>
      <c r="I31" s="12">
        <f>IF(AND($W$15=""),"",$W$15)</f>
        <v>2</v>
      </c>
      <c r="J31" s="16" t="str">
        <f>IF(AND($I31="",$K31=""),"",IF($I31&gt;$K31,"○",IF($I31=$K31,"△",IF($I31&lt;$K31,"●"))))</f>
        <v>●</v>
      </c>
      <c r="K31" s="17">
        <f>IF(AND($U$15=""),"",$U$15)</f>
        <v>5</v>
      </c>
      <c r="L31" s="12">
        <f>IF(AND($W$19=""),"",$W$19)</f>
        <v>1</v>
      </c>
      <c r="M31" s="16" t="str">
        <f>IF(AND($L31="",$N31=""),"",IF($L31&gt;$N31,"○",IF($L31=$N31,"△",IF($L31&lt;$N31,"●"))))</f>
        <v>●</v>
      </c>
      <c r="N31" s="17">
        <f>IF(AND($U$19=""),"",$U$19)</f>
        <v>2</v>
      </c>
      <c r="O31" s="12">
        <f>IF(AND($W$23=""),"",$W$23)</f>
        <v>2</v>
      </c>
      <c r="P31" s="16" t="str">
        <f>IF(AND($O31="",$Q31=""),"",IF($O31&gt;$Q31,"○",IF($O31=$Q31,"△",IF($O31&lt;$Q31,"●"))))</f>
        <v>○</v>
      </c>
      <c r="Q31" s="17">
        <f>IF(AND($U$23=""),"",$U$23)</f>
        <v>1</v>
      </c>
      <c r="R31" s="12">
        <f>IF(AND($W$27=""),"",$W$27)</f>
        <v>3</v>
      </c>
      <c r="S31" s="16" t="str">
        <f>IF(AND($R31="",$T31=""),"",IF($R31&gt;$T31,"○",IF($R31=$T31,"△",IF($R31&lt;$T31,"●"))))</f>
        <v>△</v>
      </c>
      <c r="T31" s="17">
        <f>IF(AND($U$27=""),"",$U$27)</f>
        <v>3</v>
      </c>
      <c r="U31" s="100"/>
      <c r="V31" s="101"/>
      <c r="W31" s="102"/>
      <c r="X31" s="33">
        <v>1</v>
      </c>
      <c r="Y31" s="34" t="str">
        <f>IF(AND($X31="",$Z31=""),"",IF($X31&gt;$Z31,"○",IF($X31=$Z31,"△",IF($X31&lt;$Z31,"●"))))</f>
        <v>△</v>
      </c>
      <c r="Z31" s="35">
        <v>1</v>
      </c>
      <c r="AA31" s="33">
        <v>4</v>
      </c>
      <c r="AB31" s="34" t="str">
        <f>IF(AND($AA31="",$AC31=""),"",IF($AA31&gt;$AC31,"○",IF($AA31=$AC31,"△",IF($AA31&lt;$AC31,"●"))))</f>
        <v>○</v>
      </c>
      <c r="AC31" s="35">
        <v>0</v>
      </c>
      <c r="AD31" s="33">
        <v>2</v>
      </c>
      <c r="AE31" s="34" t="str">
        <f>IF(AND($AD31="",$AF31=""),"",IF($AD31&gt;$AF31,"○",IF($AD31=$AF31,"△",IF($AD31&lt;$AF31,"●"))))</f>
        <v>○</v>
      </c>
      <c r="AF31" s="35">
        <v>1</v>
      </c>
      <c r="AG31" s="33">
        <v>4</v>
      </c>
      <c r="AH31" s="34" t="str">
        <f>IF(AND($AG31="",$AI31=""),"",IF($AG31&gt;$AI31,"○",IF($AG31=$AI31,"△",IF($AG31&lt;$AI31,"●"))))</f>
        <v>○</v>
      </c>
      <c r="AI31" s="35">
        <v>0</v>
      </c>
      <c r="AJ31" s="77"/>
      <c r="AK31" s="77"/>
      <c r="AL31" s="77"/>
      <c r="AM31" s="77"/>
      <c r="AN31" s="77"/>
      <c r="AO31" s="77"/>
      <c r="AP31" s="77"/>
      <c r="AQ31" s="77"/>
      <c r="AR31" s="174"/>
      <c r="AS31" s="13">
        <f>COUNTIF(C31:AI31,"○")*3</f>
        <v>12</v>
      </c>
      <c r="AT31" s="13">
        <f>COUNTIF(C31:AI31,"△")*1</f>
        <v>2</v>
      </c>
      <c r="AU31" s="13">
        <f>COUNTIF(C31:AI31,"●")*0</f>
        <v>0</v>
      </c>
      <c r="AV31" s="14" t="str">
        <f>B28</f>
        <v>笹原</v>
      </c>
      <c r="AW31" s="14"/>
      <c r="AX31" s="6"/>
      <c r="AY31" s="84"/>
    </row>
    <row r="32" spans="1:51" ht="20.100000000000001" customHeight="1" x14ac:dyDescent="0.2">
      <c r="A32" s="60">
        <v>8</v>
      </c>
      <c r="B32" s="122" t="s">
        <v>146</v>
      </c>
      <c r="C32" s="88">
        <f>IF(AND($X$4=""),"",$X$4)</f>
        <v>43001</v>
      </c>
      <c r="D32" s="89"/>
      <c r="E32" s="90"/>
      <c r="F32" s="88">
        <f>IF(AND($X$8=""),"",$X$8)</f>
        <v>42952</v>
      </c>
      <c r="G32" s="89"/>
      <c r="H32" s="90"/>
      <c r="I32" s="88">
        <f>IF(AND($X$12=""),"",$X$12)</f>
        <v>43001</v>
      </c>
      <c r="J32" s="89"/>
      <c r="K32" s="90"/>
      <c r="L32" s="88">
        <f>IF(AND($X$16=""),"",$X$16)</f>
        <v>42932</v>
      </c>
      <c r="M32" s="89"/>
      <c r="N32" s="90"/>
      <c r="O32" s="88">
        <f>IF(AND($X$20=""),"",$X$20)</f>
        <v>42996</v>
      </c>
      <c r="P32" s="89"/>
      <c r="Q32" s="90"/>
      <c r="R32" s="88">
        <f>IF(AND($X$24=""),"",$X$24)</f>
        <v>43008</v>
      </c>
      <c r="S32" s="89"/>
      <c r="T32" s="90"/>
      <c r="U32" s="88">
        <f>IF(AND($X$28=""),"",$X$28)</f>
        <v>42996</v>
      </c>
      <c r="V32" s="89"/>
      <c r="W32" s="90"/>
      <c r="X32" s="63"/>
      <c r="Y32" s="64"/>
      <c r="Z32" s="65"/>
      <c r="AA32" s="72">
        <v>42932</v>
      </c>
      <c r="AB32" s="73"/>
      <c r="AC32" s="74"/>
      <c r="AD32" s="72">
        <v>42946</v>
      </c>
      <c r="AE32" s="73"/>
      <c r="AF32" s="74"/>
      <c r="AG32" s="72">
        <v>42946</v>
      </c>
      <c r="AH32" s="73"/>
      <c r="AI32" s="74"/>
      <c r="AJ32" s="75">
        <f t="shared" ref="AJ32" si="54">IF(AND($D35="",$G35="",$J35="",$M35="",$P35="",$S35="",$V35="",$Y35="",$AB35="",$AE35="",$AH35=""),"",SUM((COUNTIF($C35:$AI35,"○")),(COUNTIF($C35:$AI35,"●")),(COUNTIF($C35:$AI35,"△"))))</f>
        <v>10</v>
      </c>
      <c r="AK32" s="75">
        <f t="shared" ref="AK32" si="55">IF(AND($D35="",$G35="",$J35="",$M35="",$P35="",$S35="",$V35="",$Y35="",$AB35="",$AE35="",$AH35=""),"",SUM($AS35:$AU35))</f>
        <v>19</v>
      </c>
      <c r="AL32" s="75">
        <f t="shared" ref="AL32" si="56">IF(AND($D35="",$G35="",$J35="",$J35="",$M35="",$P35="",$S35="",$V35="",$Y35="",$AB35="",$AE35="",$AH35=""),"",COUNTIF(C35:AI35,"○"))</f>
        <v>6</v>
      </c>
      <c r="AM32" s="75">
        <f t="shared" ref="AM32" si="57">IF(AND($D35="",$G35="",$J35="",$J35="",$M35="",$P35="",$S35="",$V35="",$Y35="",$AB35="",$AE35="",$AH35=""),"",COUNTIF(C35:AI35,"●"))</f>
        <v>3</v>
      </c>
      <c r="AN32" s="75">
        <f t="shared" ref="AN32" si="58">IF(AND($D35="",$G35="",$J35="",$J35="",$M35="",$P35="",$S35="",$V35="",$Y35="",$AB35="",$AE35="",$AH35=""),"",COUNTIF(C35:AI35,"△"))</f>
        <v>1</v>
      </c>
      <c r="AO32" s="75">
        <f t="shared" ref="AO32" si="59">IF(AND($C35="",$F35="",$I35="",$L35="",$O35="",$R35="",$U35="",$X35="",$AA35="",$AD35="",$AG35=""),"",SUM($C35,$F35,$I35,$L35,$O35,$R35,$U35,$X35,$AA35,$AD35,$AG35))</f>
        <v>30</v>
      </c>
      <c r="AP32" s="75">
        <f t="shared" ref="AP32" si="60">IF(AND($E35="",$H35="",$K35="",$N35="",$Q35="",$T35="",$W35="",$Z35="",$AC35="",$AF35="",$AI35=""),"",SUM($E35,$H35,$K35,$N35,$Q35,$T35,$W35,$Z35,$AC35,$AF35,$AI35))</f>
        <v>15</v>
      </c>
      <c r="AQ32" s="75">
        <f t="shared" ref="AQ32" si="61">IF(AND($AO32="",$AP32=""),"",($AO32-$AP32))</f>
        <v>15</v>
      </c>
      <c r="AR32" s="172">
        <f>IF(AND($AJ32=""),"",RANK(AY32,AY$4:AY$47))</f>
        <v>2</v>
      </c>
      <c r="AS32" s="11"/>
      <c r="AT32" s="11"/>
      <c r="AV32" s="6"/>
      <c r="AW32" s="6"/>
      <c r="AX32" s="6"/>
      <c r="AY32" s="84">
        <f t="shared" ref="AY32" si="62">IFERROR(AK32+AQ32*0.01,"")</f>
        <v>19.149999999999999</v>
      </c>
    </row>
    <row r="33" spans="1:51" ht="20.100000000000001" customHeight="1" x14ac:dyDescent="0.2">
      <c r="A33" s="61"/>
      <c r="B33" s="123"/>
      <c r="C33" s="91" t="str">
        <f>IF(AND($X$5=""),"",$X$5)</f>
        <v>緑地G</v>
      </c>
      <c r="D33" s="92"/>
      <c r="E33" s="93"/>
      <c r="F33" s="91" t="str">
        <f>IF(AND($X$9=""),"",$X$9)</f>
        <v>緑地G</v>
      </c>
      <c r="G33" s="92"/>
      <c r="H33" s="93"/>
      <c r="I33" s="91" t="str">
        <f>IF(AND($X$13=""),"",$X$13)</f>
        <v>緑地Ｇ</v>
      </c>
      <c r="J33" s="92"/>
      <c r="K33" s="93"/>
      <c r="L33" s="91" t="str">
        <f>IF(AND($X$17=""),"",$X$17)</f>
        <v>緑地G</v>
      </c>
      <c r="M33" s="92"/>
      <c r="N33" s="93"/>
      <c r="O33" s="91" t="str">
        <f>IF(AND($X$21=""),"",$X$21)</f>
        <v>緑地G</v>
      </c>
      <c r="P33" s="92"/>
      <c r="Q33" s="93"/>
      <c r="R33" s="91" t="str">
        <f>IF(AND($X$25=""),"",$X$25)</f>
        <v>緑地G</v>
      </c>
      <c r="S33" s="92"/>
      <c r="T33" s="93"/>
      <c r="U33" s="91" t="str">
        <f>IF(AND($X$29=""),"",$X$29)</f>
        <v>緑地G</v>
      </c>
      <c r="V33" s="92"/>
      <c r="W33" s="93"/>
      <c r="X33" s="66"/>
      <c r="Y33" s="67"/>
      <c r="Z33" s="68"/>
      <c r="AA33" s="85" t="s">
        <v>148</v>
      </c>
      <c r="AB33" s="86"/>
      <c r="AC33" s="87"/>
      <c r="AD33" s="85" t="s">
        <v>145</v>
      </c>
      <c r="AE33" s="86"/>
      <c r="AF33" s="87"/>
      <c r="AG33" s="85" t="s">
        <v>145</v>
      </c>
      <c r="AH33" s="86"/>
      <c r="AI33" s="87"/>
      <c r="AJ33" s="76"/>
      <c r="AK33" s="76"/>
      <c r="AL33" s="76"/>
      <c r="AM33" s="76"/>
      <c r="AN33" s="76"/>
      <c r="AO33" s="76"/>
      <c r="AP33" s="76"/>
      <c r="AQ33" s="76"/>
      <c r="AR33" s="173"/>
      <c r="AS33" s="11"/>
      <c r="AT33" s="11"/>
      <c r="AV33" s="6"/>
      <c r="AW33" s="6"/>
      <c r="AX33" s="6"/>
      <c r="AY33" s="84"/>
    </row>
    <row r="34" spans="1:51" ht="20.100000000000001" customHeight="1" x14ac:dyDescent="0.2">
      <c r="A34" s="61"/>
      <c r="B34" s="123"/>
      <c r="C34" s="103" t="str">
        <f>IF(AND($X$6=""),"",$X$6)</f>
        <v/>
      </c>
      <c r="D34" s="104"/>
      <c r="E34" s="105"/>
      <c r="F34" s="103" t="str">
        <f>IF(AND($X$10=""),"",$X$10)</f>
        <v/>
      </c>
      <c r="G34" s="104"/>
      <c r="H34" s="105"/>
      <c r="I34" s="103" t="str">
        <f>IF(AND($X$14=""),"",$X$14)</f>
        <v/>
      </c>
      <c r="J34" s="104"/>
      <c r="K34" s="105"/>
      <c r="L34" s="103" t="str">
        <f>IF(AND($X$18=""),"",$X$18)</f>
        <v/>
      </c>
      <c r="M34" s="104"/>
      <c r="N34" s="105"/>
      <c r="O34" s="103" t="str">
        <f>IF(AND($X$22=""),"",$X$22)</f>
        <v/>
      </c>
      <c r="P34" s="104"/>
      <c r="Q34" s="105"/>
      <c r="R34" s="103" t="str">
        <f>IF(AND($X$26=""),"",$X$26)</f>
        <v/>
      </c>
      <c r="S34" s="104"/>
      <c r="T34" s="105"/>
      <c r="U34" s="103" t="str">
        <f>IF(AND($X$30=""),"",$X$30)</f>
        <v/>
      </c>
      <c r="V34" s="104"/>
      <c r="W34" s="105"/>
      <c r="X34" s="66"/>
      <c r="Y34" s="67"/>
      <c r="Z34" s="68"/>
      <c r="AA34" s="109"/>
      <c r="AB34" s="110"/>
      <c r="AC34" s="111"/>
      <c r="AD34" s="78"/>
      <c r="AE34" s="79"/>
      <c r="AF34" s="80"/>
      <c r="AG34" s="78"/>
      <c r="AH34" s="79"/>
      <c r="AI34" s="80"/>
      <c r="AJ34" s="76"/>
      <c r="AK34" s="76"/>
      <c r="AL34" s="76"/>
      <c r="AM34" s="76"/>
      <c r="AN34" s="76"/>
      <c r="AO34" s="76"/>
      <c r="AP34" s="76"/>
      <c r="AQ34" s="76"/>
      <c r="AR34" s="173"/>
      <c r="AS34" s="11"/>
      <c r="AT34" s="11"/>
      <c r="AV34" s="6"/>
      <c r="AW34" s="6"/>
      <c r="AX34" s="6"/>
      <c r="AY34" s="84"/>
    </row>
    <row r="35" spans="1:51" ht="24" customHeight="1" x14ac:dyDescent="0.2">
      <c r="A35" s="62"/>
      <c r="B35" s="124"/>
      <c r="C35" s="12">
        <f>IF(AND($Z$7=""),"",$Z$7)</f>
        <v>1</v>
      </c>
      <c r="D35" s="16" t="str">
        <f>IF(AND($C35="",$E35=""),"",IF($C35&gt;$E35,"○",IF($C35=$E35,"△",IF($C35&lt;$E35,"●"))))</f>
        <v>●</v>
      </c>
      <c r="E35" s="17">
        <f>IF(AND($X$7=""),"",$X$7)</f>
        <v>2</v>
      </c>
      <c r="F35" s="12">
        <f>IF(AND(Z$11=""),"",Z$11)</f>
        <v>3</v>
      </c>
      <c r="G35" s="16" t="str">
        <f>IF(AND($F35="",$H35=""),"",IF($F35&gt;$H35,"○",IF($F35=$H35,"△",IF($F35&lt;$H35,"●"))))</f>
        <v>○</v>
      </c>
      <c r="H35" s="17">
        <f>IF(AND(X$11=""),"",X$11)</f>
        <v>0</v>
      </c>
      <c r="I35" s="12">
        <f>IF(AND($Z$15=""),"",$Z$15)</f>
        <v>1</v>
      </c>
      <c r="J35" s="16" t="str">
        <f>IF(AND($I35="",$K35=""),"",IF($I35&gt;$K35,"○",IF($I35=$K35,"△",IF($I35&lt;$K35,"●"))))</f>
        <v>●</v>
      </c>
      <c r="K35" s="17">
        <f>IF(AND($X$15=""),"",$X$15)</f>
        <v>2</v>
      </c>
      <c r="L35" s="12">
        <f>IF(AND($Z$19=""),"",$Z$19)</f>
        <v>3</v>
      </c>
      <c r="M35" s="16" t="str">
        <f>IF(AND($L35="",$N35=""),"",IF($L35&gt;$N35,"○",IF($L35=$N35,"△",IF($L35&lt;$N35,"●"))))</f>
        <v>○</v>
      </c>
      <c r="N35" s="17">
        <f>IF(AND($X$19=""),"",$X$19)</f>
        <v>1</v>
      </c>
      <c r="O35" s="12">
        <f>IF(AND($Z$23=""),"",$Z$23)</f>
        <v>4</v>
      </c>
      <c r="P35" s="16" t="str">
        <f>IF(AND($O35="",$Q35=""),"",IF($O35&gt;$Q35,"○",IF($O35=$Q35,"△",IF($O35&lt;$Q35,"●"))))</f>
        <v>○</v>
      </c>
      <c r="Q35" s="17">
        <f>IF(AND($X$23=""),"",$X$23)</f>
        <v>1</v>
      </c>
      <c r="R35" s="12">
        <f>IF(AND($Z$27=""),"",$Z$27)</f>
        <v>3</v>
      </c>
      <c r="S35" s="16" t="str">
        <f>IF(AND($R35="",$T35=""),"",IF($R35&gt;$T35,"○",IF($R35=$T35,"△",IF($R35&lt;$T35,"●"))))</f>
        <v>○</v>
      </c>
      <c r="T35" s="17">
        <f>IF(AND($X$27=""),"",$X$27)</f>
        <v>1</v>
      </c>
      <c r="U35" s="12">
        <f>IF(AND($Z$31=""),"",$Z$31)</f>
        <v>1</v>
      </c>
      <c r="V35" s="16" t="str">
        <f>IF(AND($U35="",$W35=""),"",IF($U35&gt;$W35,"○",IF($U35=$W35,"△",IF($U35&lt;$W35,"●"))))</f>
        <v>△</v>
      </c>
      <c r="W35" s="17">
        <f>IF(AND($X$31=""),"",$X$31)</f>
        <v>1</v>
      </c>
      <c r="X35" s="69"/>
      <c r="Y35" s="70"/>
      <c r="Z35" s="71"/>
      <c r="AA35" s="33">
        <v>3</v>
      </c>
      <c r="AB35" s="34" t="str">
        <f>IF(AND($AA35="",$AC35=""),"",IF($AA35&gt;$AC35,"○",IF($AA35=$AC35,"△",IF($AA35&lt;$AC35,"●"))))</f>
        <v>●</v>
      </c>
      <c r="AC35" s="35">
        <v>4</v>
      </c>
      <c r="AD35" s="33">
        <v>3</v>
      </c>
      <c r="AE35" s="34" t="str">
        <f>IF(AND($AD35="",$AF35=""),"",IF($AD35&gt;$AF35,"○",IF($AD35=$AF35,"△",IF($AD35&lt;$AF35,"●"))))</f>
        <v>○</v>
      </c>
      <c r="AF35" s="35">
        <v>2</v>
      </c>
      <c r="AG35" s="33">
        <v>8</v>
      </c>
      <c r="AH35" s="34" t="str">
        <f>IF(AND($AG35="",$AI35=""),"",IF($AG35&gt;$AI35,"○",IF($AG35=$AI35,"△",IF($AG35&lt;$AI35,"●"))))</f>
        <v>○</v>
      </c>
      <c r="AI35" s="35">
        <v>1</v>
      </c>
      <c r="AJ35" s="77"/>
      <c r="AK35" s="77"/>
      <c r="AL35" s="77"/>
      <c r="AM35" s="77"/>
      <c r="AN35" s="77"/>
      <c r="AO35" s="77"/>
      <c r="AP35" s="77"/>
      <c r="AQ35" s="77"/>
      <c r="AR35" s="174"/>
      <c r="AS35" s="13">
        <f>COUNTIF(C35:AI35,"○")*3</f>
        <v>18</v>
      </c>
      <c r="AT35" s="13">
        <f>COUNTIF(C35:AI35,"△")*1</f>
        <v>1</v>
      </c>
      <c r="AU35" s="13">
        <f>COUNTIF(C35:AI35,"●")*0</f>
        <v>0</v>
      </c>
      <c r="AV35" s="14" t="str">
        <f>B32</f>
        <v>エスぺ</v>
      </c>
      <c r="AW35" s="14"/>
      <c r="AX35" s="6"/>
      <c r="AY35" s="84"/>
    </row>
    <row r="36" spans="1:51" ht="20.100000000000001" customHeight="1" x14ac:dyDescent="0.2">
      <c r="A36" s="60">
        <v>9</v>
      </c>
      <c r="B36" s="122" t="s">
        <v>128</v>
      </c>
      <c r="C36" s="88">
        <f>IF(AND($AA$4=""),"",$AA$4)</f>
        <v>42960</v>
      </c>
      <c r="D36" s="89"/>
      <c r="E36" s="90"/>
      <c r="F36" s="88">
        <f>IF(AND($AA$8=""),"",$AA$8)</f>
        <v>42933</v>
      </c>
      <c r="G36" s="89"/>
      <c r="H36" s="90"/>
      <c r="I36" s="88">
        <f>IF(AND($AA$12=""),"",$AA$12)</f>
        <v>42938</v>
      </c>
      <c r="J36" s="89"/>
      <c r="K36" s="90"/>
      <c r="L36" s="88">
        <f>IF(AND($AA$16=""),"",$AA$16)</f>
        <v>42946</v>
      </c>
      <c r="M36" s="89"/>
      <c r="N36" s="90"/>
      <c r="O36" s="88">
        <f>IF(AND($AA$20=""),"",$AA$20)</f>
        <v>42996</v>
      </c>
      <c r="P36" s="89"/>
      <c r="Q36" s="90"/>
      <c r="R36" s="88">
        <f>IF(AND($AA$24=""),"",$AA$24)</f>
        <v>43008</v>
      </c>
      <c r="S36" s="89"/>
      <c r="T36" s="90"/>
      <c r="U36" s="88">
        <f>IF(AND($AA$28=""),"",$AA$28)</f>
        <v>43008</v>
      </c>
      <c r="V36" s="89"/>
      <c r="W36" s="90"/>
      <c r="X36" s="88">
        <f>IF(AND($AA$32=""),"",$AA$32)</f>
        <v>42932</v>
      </c>
      <c r="Y36" s="89"/>
      <c r="Z36" s="90"/>
      <c r="AA36" s="94"/>
      <c r="AB36" s="95"/>
      <c r="AC36" s="96"/>
      <c r="AD36" s="72">
        <v>42925</v>
      </c>
      <c r="AE36" s="73"/>
      <c r="AF36" s="74"/>
      <c r="AG36" s="72">
        <v>42988</v>
      </c>
      <c r="AH36" s="73"/>
      <c r="AI36" s="74"/>
      <c r="AJ36" s="75">
        <f t="shared" ref="AJ36" si="63">IF(AND($D39="",$G39="",$J39="",$M39="",$P39="",$S39="",$V39="",$Y39="",$AB39="",$AE39="",$AH39=""),"",SUM((COUNTIF($C39:$AI39,"○")),(COUNTIF($C39:$AI39,"●")),(COUNTIF($C39:$AI39,"△"))))</f>
        <v>10</v>
      </c>
      <c r="AK36" s="75">
        <f t="shared" ref="AK36" si="64">IF(AND($D39="",$G39="",$J39="",$M39="",$P39="",$S39="",$V39="",$Y39="",$AB39="",$AE39="",$AH39=""),"",SUM($AS39:$AU39))</f>
        <v>12</v>
      </c>
      <c r="AL36" s="75">
        <f t="shared" ref="AL36" si="65">IF(AND($D39="",$G39="",$J39="",$J39="",$M39="",$P39="",$S39="",$V39="",$Y39="",$AB39="",$AE39="",$AH39=""),"",COUNTIF(C39:AI39,"○"))</f>
        <v>4</v>
      </c>
      <c r="AM36" s="75">
        <f t="shared" ref="AM36" si="66">IF(AND($D39="",$G39="",$J39="",$J39="",$M39="",$P39="",$S39="",$V39="",$Y39="",$AB39="",$AE39="",$AH39=""),"",COUNTIF(C39:AI39,"●"))</f>
        <v>6</v>
      </c>
      <c r="AN36" s="75">
        <f t="shared" ref="AN36" si="67">IF(AND($D39="",$G39="",$J39="",$J39="",$M39="",$P39="",$S39="",$V39="",$Y39="",$AB39="",$AE39="",$AH39=""),"",COUNTIF(C39:AI39,"△"))</f>
        <v>0</v>
      </c>
      <c r="AO36" s="75">
        <f t="shared" ref="AO36" si="68">IF(AND($C39="",$F39="",$I39="",$L39="",$O39="",$R39="",$U39="",$X39="",$AA39="",$AD39="",$AG39=""),"",SUM($C39,$F39,$I39,$L39,$O39,$R39,$U39,$X39,$AA39,$AD39,$AG39))</f>
        <v>16</v>
      </c>
      <c r="AP36" s="75">
        <f t="shared" ref="AP36" si="69">IF(AND($E39="",$H39="",$K39="",$N39="",$Q39="",$T39="",$W39="",$Z39="",$AC39="",$AF39="",$AI39=""),"",SUM($E39,$H39,$K39,$N39,$Q39,$T39,$W39,$Z39,$AC39,$AF39,$AI39))</f>
        <v>22</v>
      </c>
      <c r="AQ36" s="75">
        <f t="shared" ref="AQ36" si="70">IF(AND($AO36="",$AP36=""),"",($AO36-$AP36))</f>
        <v>-6</v>
      </c>
      <c r="AR36" s="172">
        <f>IF(AND($AJ36=""),"",RANK(AY36,AY$4:AY$47))</f>
        <v>9</v>
      </c>
      <c r="AS36" s="11"/>
      <c r="AT36" s="11"/>
      <c r="AV36" s="6"/>
      <c r="AW36" s="6"/>
      <c r="AX36" s="6"/>
      <c r="AY36" s="84">
        <f t="shared" ref="AY36" si="71">IFERROR(AK36+AQ36*0.01,"")</f>
        <v>11.94</v>
      </c>
    </row>
    <row r="37" spans="1:51" ht="20.100000000000001" customHeight="1" x14ac:dyDescent="0.2">
      <c r="A37" s="61"/>
      <c r="B37" s="123"/>
      <c r="C37" s="91" t="str">
        <f>IF(AND($AA$5=""),"",$AA$5)</f>
        <v>緑地Ｇ</v>
      </c>
      <c r="D37" s="92"/>
      <c r="E37" s="93"/>
      <c r="F37" s="115" t="str">
        <f>IF(AND($AA$9=""),"",$AA$9)</f>
        <v>緑地G</v>
      </c>
      <c r="G37" s="116"/>
      <c r="H37" s="117"/>
      <c r="I37" s="115" t="str">
        <f>IF(AND($AA$13=""),"",$AA$13)</f>
        <v>緑地G</v>
      </c>
      <c r="J37" s="116"/>
      <c r="K37" s="117"/>
      <c r="L37" s="115" t="str">
        <f>IF(AND($AA$17=""),"",$AA$17)</f>
        <v>総合G</v>
      </c>
      <c r="M37" s="116"/>
      <c r="N37" s="117"/>
      <c r="O37" s="115" t="str">
        <f>IF(AND($AA$21=""),"",$AA$21)</f>
        <v>緑地Ｇ</v>
      </c>
      <c r="P37" s="116"/>
      <c r="Q37" s="117"/>
      <c r="R37" s="115" t="str">
        <f>IF(AND($AA$25=""),"",$AA$25)</f>
        <v>緑地Ｇ</v>
      </c>
      <c r="S37" s="116"/>
      <c r="T37" s="117"/>
      <c r="U37" s="115" t="str">
        <f>IF(AND($AA$29=""),"",$AA$29)</f>
        <v>緑地Ｇ</v>
      </c>
      <c r="V37" s="116"/>
      <c r="W37" s="117"/>
      <c r="X37" s="115" t="str">
        <f>IF(AND($AA$33=""),"",$AA$33)</f>
        <v>緑地G</v>
      </c>
      <c r="Y37" s="116"/>
      <c r="Z37" s="117"/>
      <c r="AA37" s="97"/>
      <c r="AB37" s="98"/>
      <c r="AC37" s="99"/>
      <c r="AD37" s="85" t="s">
        <v>139</v>
      </c>
      <c r="AE37" s="86"/>
      <c r="AF37" s="87"/>
      <c r="AG37" s="85" t="s">
        <v>160</v>
      </c>
      <c r="AH37" s="86"/>
      <c r="AI37" s="87"/>
      <c r="AJ37" s="76"/>
      <c r="AK37" s="76"/>
      <c r="AL37" s="76"/>
      <c r="AM37" s="76"/>
      <c r="AN37" s="76"/>
      <c r="AO37" s="76"/>
      <c r="AP37" s="76"/>
      <c r="AQ37" s="76"/>
      <c r="AR37" s="173"/>
      <c r="AS37" s="11"/>
      <c r="AT37" s="11"/>
      <c r="AV37" s="6"/>
      <c r="AW37" s="6"/>
      <c r="AX37" s="6"/>
      <c r="AY37" s="84"/>
    </row>
    <row r="38" spans="1:51" ht="20.100000000000001" customHeight="1" x14ac:dyDescent="0.2">
      <c r="A38" s="61"/>
      <c r="B38" s="123"/>
      <c r="C38" s="103" t="str">
        <f>IF(AND($AA$6=""),"",$AA$6)</f>
        <v/>
      </c>
      <c r="D38" s="104"/>
      <c r="E38" s="105"/>
      <c r="F38" s="112" t="str">
        <f>IF(AND($AA$10=""),"",$AA$10)</f>
        <v/>
      </c>
      <c r="G38" s="113"/>
      <c r="H38" s="114"/>
      <c r="I38" s="112" t="str">
        <f>IF(AND($AA$14=""),"",$AA$14)</f>
        <v/>
      </c>
      <c r="J38" s="113"/>
      <c r="K38" s="114"/>
      <c r="L38" s="112" t="str">
        <f>IF(AND($AA$18=""),"",$AA$18)</f>
        <v/>
      </c>
      <c r="M38" s="113"/>
      <c r="N38" s="114"/>
      <c r="O38" s="112" t="str">
        <f>IF(AND($AA$22=""),"",$AA$22)</f>
        <v/>
      </c>
      <c r="P38" s="113"/>
      <c r="Q38" s="114"/>
      <c r="R38" s="112" t="str">
        <f>IF(AND($AA$26=""),"",$AA$26)</f>
        <v/>
      </c>
      <c r="S38" s="113"/>
      <c r="T38" s="114"/>
      <c r="U38" s="112" t="str">
        <f>IF(AND($AA$30=""),"",$AA$30)</f>
        <v/>
      </c>
      <c r="V38" s="113"/>
      <c r="W38" s="114"/>
      <c r="X38" s="112" t="str">
        <f>IF(AND($AA$34=""),"",$AA$34)</f>
        <v/>
      </c>
      <c r="Y38" s="113"/>
      <c r="Z38" s="114"/>
      <c r="AA38" s="97"/>
      <c r="AB38" s="98"/>
      <c r="AC38" s="99"/>
      <c r="AD38" s="78"/>
      <c r="AE38" s="79"/>
      <c r="AF38" s="80"/>
      <c r="AG38" s="78"/>
      <c r="AH38" s="79"/>
      <c r="AI38" s="80"/>
      <c r="AJ38" s="76"/>
      <c r="AK38" s="76"/>
      <c r="AL38" s="76"/>
      <c r="AM38" s="76"/>
      <c r="AN38" s="76"/>
      <c r="AO38" s="76"/>
      <c r="AP38" s="76"/>
      <c r="AQ38" s="76"/>
      <c r="AR38" s="173"/>
      <c r="AS38" s="11"/>
      <c r="AT38" s="11"/>
      <c r="AV38" s="6"/>
      <c r="AW38" s="6"/>
      <c r="AX38" s="6"/>
      <c r="AY38" s="84"/>
    </row>
    <row r="39" spans="1:51" ht="24" customHeight="1" x14ac:dyDescent="0.2">
      <c r="A39" s="62"/>
      <c r="B39" s="124"/>
      <c r="C39" s="12">
        <f>IF(AND($AC$7=""),"",$AC$7)</f>
        <v>2</v>
      </c>
      <c r="D39" s="16" t="str">
        <f>IF(AND($C39="",$E39=""),"",IF($C39&gt;$E39,"○",IF($C39=$E39,"△",IF($C39&lt;$E39,"●"))))</f>
        <v>○</v>
      </c>
      <c r="E39" s="17">
        <f>IF(AND($AA$7=""),"",$AA$7)</f>
        <v>1</v>
      </c>
      <c r="F39" s="12">
        <f>IF(AND(AC$11=""),"",AC$11)</f>
        <v>1</v>
      </c>
      <c r="G39" s="16" t="str">
        <f>IF(AND($F39="",$H39=""),"",IF($F39&gt;$H39,"○",IF($F39=$H39,"△",IF($F39&lt;$H39,"●"))))</f>
        <v>●</v>
      </c>
      <c r="H39" s="17">
        <f>IF(AND(AA$11=""),"",AA$11)</f>
        <v>2</v>
      </c>
      <c r="I39" s="12">
        <f>IF(AND($AC$15=""),"",$AC$15)</f>
        <v>0</v>
      </c>
      <c r="J39" s="16" t="str">
        <f>IF(AND($I39="",$K39=""),"",IF($I39&gt;$K39,"○",IF($I39=$K39,"△",IF($I39&lt;$K39,"●"))))</f>
        <v>●</v>
      </c>
      <c r="K39" s="17">
        <f>IF(AND($AA$15=""),"",$AA$15)</f>
        <v>1</v>
      </c>
      <c r="L39" s="12">
        <f>IF(AND($AC$19=""),"",$AC$19)</f>
        <v>1</v>
      </c>
      <c r="M39" s="16" t="str">
        <f>IF(AND($L39="",$N39=""),"",IF($L39&gt;$N39,"○",IF($L39=$N39,"△",IF($L39&lt;$N39,"●"))))</f>
        <v>●</v>
      </c>
      <c r="N39" s="17">
        <f>IF(AND($AA$19=""),"",$AA$19)</f>
        <v>4</v>
      </c>
      <c r="O39" s="12">
        <f>IF(AND($AC$23=""),"",$AC$23)</f>
        <v>4</v>
      </c>
      <c r="P39" s="16" t="str">
        <f>IF(AND($O39="",$Q39=""),"",IF($O39&gt;$Q39,"○",IF($O39=$Q39,"△",IF($O39&lt;$Q39,"●"))))</f>
        <v>○</v>
      </c>
      <c r="Q39" s="17">
        <f>IF(AND($AA$23=""),"",$AA$23)</f>
        <v>0</v>
      </c>
      <c r="R39" s="12">
        <f>IF(AND($AC$27=""),"",$AC$27)</f>
        <v>3</v>
      </c>
      <c r="S39" s="16" t="str">
        <f>IF(AND($R39="",$T39=""),"",IF($R39&gt;$T39,"○",IF($R39=$T39,"△",IF($R39&lt;$T39,"●"))))</f>
        <v>○</v>
      </c>
      <c r="T39" s="17">
        <f>IF(AND($AA$27=""),"",$AA$27)</f>
        <v>1</v>
      </c>
      <c r="U39" s="12">
        <f>IF(AND($AC$31=""),"",$AC$31)</f>
        <v>0</v>
      </c>
      <c r="V39" s="16" t="str">
        <f>IF(AND($U39="",$W39=""),"",IF($U39&gt;$W39,"○",IF($U39=$W39,"△",IF($U39&lt;$W39,"●"))))</f>
        <v>●</v>
      </c>
      <c r="W39" s="17">
        <f>IF(AND($AA$31=""),"",$AA$31)</f>
        <v>4</v>
      </c>
      <c r="X39" s="12">
        <f>IF(AND($AC$35=""),"",$AC$35)</f>
        <v>4</v>
      </c>
      <c r="Y39" s="16" t="str">
        <f>IF(AND($X39="",$Z39=""),"",IF($X39&gt;$Z39,"○",IF($X39=$Z39,"△",IF($X39&lt;$Z39,"●"))))</f>
        <v>○</v>
      </c>
      <c r="Z39" s="17">
        <f>IF(AND($AA$35=""),"",$AA$35)</f>
        <v>3</v>
      </c>
      <c r="AA39" s="100"/>
      <c r="AB39" s="101"/>
      <c r="AC39" s="102"/>
      <c r="AD39" s="33">
        <v>0</v>
      </c>
      <c r="AE39" s="34" t="str">
        <f>IF(AND($AD39="",$AF39=""),"",IF($AD39&gt;$AF39,"○",IF($AD39=$AF39,"△",IF($AD39&lt;$AF39,"●"))))</f>
        <v>●</v>
      </c>
      <c r="AF39" s="35">
        <v>2</v>
      </c>
      <c r="AG39" s="33">
        <v>1</v>
      </c>
      <c r="AH39" s="34" t="str">
        <f>IF(AND($AG39="",$AI39=""),"",IF($AG39&gt;$AI39,"○",IF($AG39=$AI39,"△",IF($AG39&lt;$AI39,"●"))))</f>
        <v>●</v>
      </c>
      <c r="AI39" s="35">
        <v>4</v>
      </c>
      <c r="AJ39" s="77"/>
      <c r="AK39" s="77"/>
      <c r="AL39" s="77"/>
      <c r="AM39" s="77"/>
      <c r="AN39" s="77"/>
      <c r="AO39" s="77"/>
      <c r="AP39" s="77"/>
      <c r="AQ39" s="77"/>
      <c r="AR39" s="174"/>
      <c r="AS39" s="13">
        <f>COUNTIF(C39:AI39,"○")*3</f>
        <v>12</v>
      </c>
      <c r="AT39" s="13">
        <f>COUNTIF(C39:AI39,"△")*1</f>
        <v>0</v>
      </c>
      <c r="AU39" s="13">
        <f>COUNTIF(C39:AI39,"●")*0</f>
        <v>0</v>
      </c>
      <c r="AV39" s="14" t="str">
        <f>B36</f>
        <v>船橋</v>
      </c>
      <c r="AW39" s="14"/>
      <c r="AX39" s="6"/>
      <c r="AY39" s="84"/>
    </row>
    <row r="40" spans="1:51" ht="20.100000000000001" customHeight="1" x14ac:dyDescent="0.2">
      <c r="A40" s="118">
        <v>10</v>
      </c>
      <c r="B40" s="122" t="s">
        <v>136</v>
      </c>
      <c r="C40" s="88">
        <f>IF(AND($AD$4=""),"",$AD$4)</f>
        <v>42932</v>
      </c>
      <c r="D40" s="89"/>
      <c r="E40" s="90"/>
      <c r="F40" s="88">
        <f>IF(AND($AD$8=""),"",$AD$8)</f>
        <v>42945</v>
      </c>
      <c r="G40" s="89"/>
      <c r="H40" s="90"/>
      <c r="I40" s="88">
        <f>IF(AND($AD$12=""),"",$AD$12)</f>
        <v>43008</v>
      </c>
      <c r="J40" s="89"/>
      <c r="K40" s="90"/>
      <c r="L40" s="88">
        <f>IF(AND($AD$16=""),"",$AD$16)</f>
        <v>43001</v>
      </c>
      <c r="M40" s="89"/>
      <c r="N40" s="90"/>
      <c r="O40" s="88">
        <f>IF(AND($AD$20=""),"",$AD$20)</f>
        <v>42953</v>
      </c>
      <c r="P40" s="89"/>
      <c r="Q40" s="90"/>
      <c r="R40" s="88">
        <f>IF(AND($AD$24=""),"",$AD$24)</f>
        <v>42933</v>
      </c>
      <c r="S40" s="89"/>
      <c r="T40" s="90"/>
      <c r="U40" s="88">
        <f>IF(AND($AD$28=""),"",$AD$28)</f>
        <v>42952</v>
      </c>
      <c r="V40" s="89"/>
      <c r="W40" s="90"/>
      <c r="X40" s="88">
        <f>IF(AND($AD$32=""),"",$AD$32)</f>
        <v>42946</v>
      </c>
      <c r="Y40" s="89"/>
      <c r="Z40" s="90"/>
      <c r="AA40" s="88">
        <f>IF(AND($AD$36=""),"",$AD$36)</f>
        <v>42925</v>
      </c>
      <c r="AB40" s="89"/>
      <c r="AC40" s="90"/>
      <c r="AD40" s="94"/>
      <c r="AE40" s="95"/>
      <c r="AF40" s="96"/>
      <c r="AG40" s="72">
        <v>42973</v>
      </c>
      <c r="AH40" s="73"/>
      <c r="AI40" s="74"/>
      <c r="AJ40" s="75">
        <f t="shared" ref="AJ40" si="72">IF(AND($D43="",$G43="",$J43="",$M43="",$P43="",$S43="",$V43="",$Y43="",$AB43="",$AE43="",$AH43=""),"",SUM((COUNTIF($C43:$AI43,"○")),(COUNTIF($C43:$AI43,"●")),(COUNTIF($C43:$AI43,"△"))))</f>
        <v>10</v>
      </c>
      <c r="AK40" s="75">
        <f t="shared" ref="AK40" si="73">IF(AND($D43="",$G43="",$J43="",$M43="",$P43="",$S43="",$V43="",$Y43="",$AB43="",$AE43="",$AH43=""),"",SUM($AS43:$AU43))</f>
        <v>12</v>
      </c>
      <c r="AL40" s="75">
        <f t="shared" ref="AL40" si="74">IF(AND($D43="",$G43="",$J43="",$J43="",$M43="",$P43="",$S43="",$V43="",$Y43="",$AB43="",$AE43="",$AH43=""),"",COUNTIF(C43:AI43,"○"))</f>
        <v>4</v>
      </c>
      <c r="AM40" s="75">
        <f t="shared" ref="AM40" si="75">IF(AND($D43="",$G43="",$J43="",$J43="",$M43="",$P43="",$S43="",$V43="",$Y43="",$AB43="",$AE43="",$AH43=""),"",COUNTIF(C43:AI43,"●"))</f>
        <v>6</v>
      </c>
      <c r="AN40" s="75">
        <f t="shared" ref="AN40" si="76">IF(AND($D43="",$G43="",$J43="",$J43="",$M43="",$P43="",$S43="",$V43="",$Y43="",$AB43="",$AE43="",$AH43=""),"",COUNTIF(C43:AI43,"△"))</f>
        <v>0</v>
      </c>
      <c r="AO40" s="75">
        <f t="shared" ref="AO40" si="77">IF(AND($C43="",$F43="",$I43="",$L43="",$O43="",$R43="",$U43="",$X43="",$AA43="",$AD43="",$AG43=""),"",SUM($C43,$F43,$I43,$L43,$O43,$R43,$U43,$X43,$AA43,$AD43,$AG43))</f>
        <v>18</v>
      </c>
      <c r="AP40" s="75">
        <f t="shared" ref="AP40" si="78">IF(AND($E43="",$H43="",$K43="",$N43="",$Q43="",$T43="",$W43="",$Z43="",$AC43="",$AF43="",$AI43=""),"",SUM($E43,$H43,$K43,$N43,$Q43,$T43,$W43,$Z43,$AC43,$AF43,$AI43))</f>
        <v>19</v>
      </c>
      <c r="AQ40" s="75">
        <f t="shared" ref="AQ40" si="79">IF(AND($AO40="",$AP40=""),"",($AO40-$AP40))</f>
        <v>-1</v>
      </c>
      <c r="AR40" s="172">
        <f>IF(AND($AJ40=""),"",RANK(AY40,AY$4:AY$47))</f>
        <v>8</v>
      </c>
      <c r="AS40" s="11"/>
      <c r="AT40" s="11"/>
      <c r="AV40" s="6"/>
      <c r="AW40" s="6"/>
      <c r="AX40" s="6"/>
      <c r="AY40" s="84">
        <f t="shared" ref="AY40" si="80">IFERROR(AK40+AQ40*0.01,"")</f>
        <v>11.99</v>
      </c>
    </row>
    <row r="41" spans="1:51" ht="20.100000000000001" customHeight="1" x14ac:dyDescent="0.2">
      <c r="A41" s="119"/>
      <c r="B41" s="123"/>
      <c r="C41" s="91" t="str">
        <f>IF(AND($AD$5=""),"",$AD$5)</f>
        <v>緑地G</v>
      </c>
      <c r="D41" s="92"/>
      <c r="E41" s="93"/>
      <c r="F41" s="91" t="str">
        <f>IF(AND($AD$9=""),"",$AD$9)</f>
        <v>総合G</v>
      </c>
      <c r="G41" s="92"/>
      <c r="H41" s="93"/>
      <c r="I41" s="91" t="str">
        <f>IF(AND($AD$13=""),"",$AD$13)</f>
        <v>緑地Ｇ</v>
      </c>
      <c r="J41" s="92"/>
      <c r="K41" s="93"/>
      <c r="L41" s="91" t="str">
        <f>IF(AND($AD$17=""),"",$AD$17)</f>
        <v>緑地Ｇ</v>
      </c>
      <c r="M41" s="92"/>
      <c r="N41" s="93"/>
      <c r="O41" s="91" t="str">
        <f>IF(AND($AD$21=""),"",$AD$21)</f>
        <v>緑地Ｇ</v>
      </c>
      <c r="P41" s="92"/>
      <c r="Q41" s="93"/>
      <c r="R41" s="91" t="str">
        <f>IF(AND($AD$25=""),"",$AD$25)</f>
        <v>緑地G</v>
      </c>
      <c r="S41" s="92"/>
      <c r="T41" s="93"/>
      <c r="U41" s="91" t="str">
        <f>IF(AND($AD$29=""),"",$AD$29)</f>
        <v>緑地G</v>
      </c>
      <c r="V41" s="92"/>
      <c r="W41" s="93"/>
      <c r="X41" s="91" t="str">
        <f>IF(AND($AD$33=""),"",$AD$33)</f>
        <v>総合G</v>
      </c>
      <c r="Y41" s="92"/>
      <c r="Z41" s="93"/>
      <c r="AA41" s="91" t="str">
        <f>IF(AND($AD$37=""),"",$AD$37)</f>
        <v>緑地Ｇ</v>
      </c>
      <c r="AB41" s="92"/>
      <c r="AC41" s="93"/>
      <c r="AD41" s="97"/>
      <c r="AE41" s="98"/>
      <c r="AF41" s="99"/>
      <c r="AG41" s="85" t="s">
        <v>155</v>
      </c>
      <c r="AH41" s="86"/>
      <c r="AI41" s="87"/>
      <c r="AJ41" s="76"/>
      <c r="AK41" s="76"/>
      <c r="AL41" s="76"/>
      <c r="AM41" s="76"/>
      <c r="AN41" s="76"/>
      <c r="AO41" s="76"/>
      <c r="AP41" s="76"/>
      <c r="AQ41" s="76"/>
      <c r="AR41" s="173"/>
      <c r="AS41" s="11"/>
      <c r="AT41" s="11"/>
      <c r="AV41" s="6"/>
      <c r="AW41" s="6"/>
      <c r="AX41" s="6"/>
      <c r="AY41" s="84"/>
    </row>
    <row r="42" spans="1:51" ht="20.100000000000001" customHeight="1" x14ac:dyDescent="0.2">
      <c r="A42" s="119"/>
      <c r="B42" s="123"/>
      <c r="C42" s="103" t="str">
        <f>IF(AND($AD$6=""),"",$AD$6)</f>
        <v/>
      </c>
      <c r="D42" s="104"/>
      <c r="E42" s="105"/>
      <c r="F42" s="103" t="str">
        <f>IF(AND($AD$10=""),"",$AD$10)</f>
        <v/>
      </c>
      <c r="G42" s="104"/>
      <c r="H42" s="105"/>
      <c r="I42" s="103" t="str">
        <f>IF(AND($AD$14=""),"",$AD$14)</f>
        <v/>
      </c>
      <c r="J42" s="104"/>
      <c r="K42" s="105"/>
      <c r="L42" s="103" t="str">
        <f>IF(AND($AD$18=""),"",$AD$18)</f>
        <v/>
      </c>
      <c r="M42" s="104"/>
      <c r="N42" s="105"/>
      <c r="O42" s="103" t="str">
        <f>IF(AND($AD$22=""),"",$AD$22)</f>
        <v/>
      </c>
      <c r="P42" s="104"/>
      <c r="Q42" s="105"/>
      <c r="R42" s="103" t="str">
        <f>IF(AND($AD$26=""),"",$AD$26)</f>
        <v/>
      </c>
      <c r="S42" s="104"/>
      <c r="T42" s="105"/>
      <c r="U42" s="103" t="str">
        <f>IF(AND($AD$30=""),"",$AD$30)</f>
        <v/>
      </c>
      <c r="V42" s="104"/>
      <c r="W42" s="105"/>
      <c r="X42" s="103" t="str">
        <f>IF(AND($AD$34=""),"",$AD$34)</f>
        <v/>
      </c>
      <c r="Y42" s="104"/>
      <c r="Z42" s="105"/>
      <c r="AA42" s="103" t="str">
        <f>IF(AND($AD$38=""),"",$AD$38)</f>
        <v/>
      </c>
      <c r="AB42" s="104"/>
      <c r="AC42" s="105"/>
      <c r="AD42" s="97"/>
      <c r="AE42" s="98"/>
      <c r="AF42" s="99"/>
      <c r="AG42" s="78"/>
      <c r="AH42" s="79"/>
      <c r="AI42" s="80"/>
      <c r="AJ42" s="76"/>
      <c r="AK42" s="76"/>
      <c r="AL42" s="76"/>
      <c r="AM42" s="76"/>
      <c r="AN42" s="76"/>
      <c r="AO42" s="76"/>
      <c r="AP42" s="76"/>
      <c r="AQ42" s="76"/>
      <c r="AR42" s="173"/>
      <c r="AS42" s="11"/>
      <c r="AT42" s="11"/>
      <c r="AV42" s="6"/>
      <c r="AW42" s="6"/>
      <c r="AX42" s="6"/>
      <c r="AY42" s="84"/>
    </row>
    <row r="43" spans="1:51" ht="24" customHeight="1" x14ac:dyDescent="0.2">
      <c r="A43" s="120"/>
      <c r="B43" s="124"/>
      <c r="C43" s="12">
        <f>IF(AND($AF$7=""),"",$AF$7)</f>
        <v>1</v>
      </c>
      <c r="D43" s="16" t="str">
        <f>IF(AND($C43="",$E43=""),"",IF($C43&gt;$E43,"○",IF($C43=$E43,"△",IF($C43&lt;$E43,"●"))))</f>
        <v>●</v>
      </c>
      <c r="E43" s="17">
        <f>IF(AND($AD$7=""),"",$AD$7)</f>
        <v>2</v>
      </c>
      <c r="F43" s="12">
        <f>IF(AND(AF$11=""),"",AF$11)</f>
        <v>4</v>
      </c>
      <c r="G43" s="16" t="str">
        <f>IF(AND($F43="",$H43=""),"",IF($F43&gt;$H43,"○",IF($F43=$H43,"△",IF($F43&lt;$H43,"●"))))</f>
        <v>○</v>
      </c>
      <c r="H43" s="17">
        <f>IF(AND(AD$11=""),"",AD$11)</f>
        <v>2</v>
      </c>
      <c r="I43" s="12">
        <f>IF(AND($AF$15=""),"",$AF$15)</f>
        <v>2</v>
      </c>
      <c r="J43" s="16" t="str">
        <f>IF(AND($I43="",$K43=""),"",IF($I43&gt;$K43,"○",IF($I43=$K43,"△",IF($I43&lt;$K43,"●"))))</f>
        <v>○</v>
      </c>
      <c r="K43" s="17">
        <f>IF(AND($AD$15=""),"",$AD$15)</f>
        <v>1</v>
      </c>
      <c r="L43" s="12">
        <f>IF(AND($AF$19=""),"",$AF$19)</f>
        <v>1</v>
      </c>
      <c r="M43" s="16" t="str">
        <f>IF(AND($L43="",$N43=""),"",IF($L43&gt;$N43,"○",IF($L43=$N43,"△",IF($L43&lt;$N43,"●"))))</f>
        <v>●</v>
      </c>
      <c r="N43" s="17">
        <f>IF(AND($AD$19=""),"",$AD$19)</f>
        <v>3</v>
      </c>
      <c r="O43" s="12">
        <f>IF(AND($AF$23=""),"",$AF$23)</f>
        <v>0</v>
      </c>
      <c r="P43" s="16" t="str">
        <f>IF(AND($O43="",$Q43=""),"",IF($O43&gt;$Q43,"○",IF($O43=$Q43,"△",IF($O43&lt;$Q43,"●"))))</f>
        <v>●</v>
      </c>
      <c r="Q43" s="17">
        <f>IF(AND($AD$23=""),"",$AD$23)</f>
        <v>1</v>
      </c>
      <c r="R43" s="12">
        <f>IF(AND($AF$27=""),"",$AF$27)</f>
        <v>3</v>
      </c>
      <c r="S43" s="16" t="str">
        <f>IF(AND($R43="",$T43=""),"",IF($R43&gt;$T43,"○",IF($R43=$T43,"△",IF($R43&lt;$T43,"●"))))</f>
        <v>○</v>
      </c>
      <c r="T43" s="17">
        <f>IF(AND($AD$27=""),"",$AD$27)</f>
        <v>2</v>
      </c>
      <c r="U43" s="12">
        <f>IF(AND($AF$31=""),"",$AF$31)</f>
        <v>1</v>
      </c>
      <c r="V43" s="16" t="str">
        <f>IF(AND($U43="",$W43=""),"",IF($U43&gt;$W43,"○",IF($U43=$W43,"△",IF($U43&lt;$W43,"●"))))</f>
        <v>●</v>
      </c>
      <c r="W43" s="17">
        <f>IF(AND($AD$31=""),"",$AD$31)</f>
        <v>2</v>
      </c>
      <c r="X43" s="12">
        <f>IF(AND($AF$35=""),"",$AF$35)</f>
        <v>2</v>
      </c>
      <c r="Y43" s="16" t="str">
        <f>IF(AND($X43="",$Z43=""),"",IF($X43&gt;$Z43,"○",IF($X43=$Z43,"△",IF($X43&lt;$Z43,"●"))))</f>
        <v>●</v>
      </c>
      <c r="Z43" s="17">
        <f>IF(AND($AD$35=""),"",$AD$35)</f>
        <v>3</v>
      </c>
      <c r="AA43" s="12">
        <f>IF(AND($AF$39=""),"",$AF$39)</f>
        <v>2</v>
      </c>
      <c r="AB43" s="16" t="str">
        <f>IF(AND($AA43="",$AC43=""),"",IF($AA43&gt;$AC43,"○",IF($AA43=$AC43,"△",IF($AA43&lt;$AC43,"●"))))</f>
        <v>○</v>
      </c>
      <c r="AC43" s="17">
        <f>IF(AND($AD$39=""),"",$AD$39)</f>
        <v>0</v>
      </c>
      <c r="AD43" s="100"/>
      <c r="AE43" s="101"/>
      <c r="AF43" s="102"/>
      <c r="AG43" s="33">
        <v>2</v>
      </c>
      <c r="AH43" s="34" t="str">
        <f>IF(AND($AG43="",$AI43=""),"",IF($AG43&gt;$AI43,"○",IF($AG43=$AI43,"△",IF($AG43&lt;$AI43,"●"))))</f>
        <v>●</v>
      </c>
      <c r="AI43" s="35">
        <v>3</v>
      </c>
      <c r="AJ43" s="77"/>
      <c r="AK43" s="77"/>
      <c r="AL43" s="77"/>
      <c r="AM43" s="77"/>
      <c r="AN43" s="77"/>
      <c r="AO43" s="77"/>
      <c r="AP43" s="77"/>
      <c r="AQ43" s="77"/>
      <c r="AR43" s="174"/>
      <c r="AS43" s="13">
        <f>COUNTIF(C43:AI43,"○")*3</f>
        <v>12</v>
      </c>
      <c r="AT43" s="13">
        <f>COUNTIF(C43:AI43,"△")*1</f>
        <v>0</v>
      </c>
      <c r="AU43" s="13">
        <f>COUNTIF(C43:AI43,"●")*0</f>
        <v>0</v>
      </c>
      <c r="AV43" s="14" t="str">
        <f>B40</f>
        <v>烏山</v>
      </c>
      <c r="AW43" s="14"/>
      <c r="AX43" s="6"/>
      <c r="AY43" s="84"/>
    </row>
    <row r="44" spans="1:51" ht="20.100000000000001" customHeight="1" x14ac:dyDescent="0.2">
      <c r="A44" s="118">
        <v>11</v>
      </c>
      <c r="B44" s="122" t="s">
        <v>137</v>
      </c>
      <c r="C44" s="88">
        <f>IF(AND($AG$4=""),"",$AG$4)</f>
        <v>42960</v>
      </c>
      <c r="D44" s="89"/>
      <c r="E44" s="90"/>
      <c r="F44" s="88">
        <f>IF(AND($AG$8=""),"",$AG$8)</f>
        <v>42981</v>
      </c>
      <c r="G44" s="89"/>
      <c r="H44" s="90"/>
      <c r="I44" s="88">
        <f>IF(AND($AG$12=""),"",$AG$12)</f>
        <v>42925</v>
      </c>
      <c r="J44" s="89"/>
      <c r="K44" s="90"/>
      <c r="L44" s="88">
        <f>IF(AND($AG$16=""),"",$AG$16)</f>
        <v>43001</v>
      </c>
      <c r="M44" s="89"/>
      <c r="N44" s="90"/>
      <c r="O44" s="88">
        <f>IF(AND($AG$20=""),"",$AG$20)</f>
        <v>42925</v>
      </c>
      <c r="P44" s="89"/>
      <c r="Q44" s="90"/>
      <c r="R44" s="88">
        <f>IF(AND($AG$24=""),"",$AG$24)</f>
        <v>43001</v>
      </c>
      <c r="S44" s="89"/>
      <c r="T44" s="90"/>
      <c r="U44" s="88">
        <f>IF(AND($AG$28=""),"",$AG$28)</f>
        <v>42981</v>
      </c>
      <c r="V44" s="89"/>
      <c r="W44" s="90"/>
      <c r="X44" s="88">
        <f>IF(AND($AG$32=""),"",$AG$32)</f>
        <v>42946</v>
      </c>
      <c r="Y44" s="89"/>
      <c r="Z44" s="90"/>
      <c r="AA44" s="88">
        <f>IF(AND($AG$36=""),"",$AG$36)</f>
        <v>42988</v>
      </c>
      <c r="AB44" s="89"/>
      <c r="AC44" s="90"/>
      <c r="AD44" s="88">
        <f>IF(AND($AG$40=""),"",$AG$40)</f>
        <v>42973</v>
      </c>
      <c r="AE44" s="89"/>
      <c r="AF44" s="90"/>
      <c r="AG44" s="63"/>
      <c r="AH44" s="64"/>
      <c r="AI44" s="65"/>
      <c r="AJ44" s="75">
        <f t="shared" ref="AJ44" si="81">IF(AND($D47="",$G47="",$J47="",$M47="",$P47="",$S47="",$V47="",$Y47="",$AB47="",$AE47="",$AH47=""),"",SUM((COUNTIF($C47:$AI47,"○")),(COUNTIF($C47:$AI47,"●")),(COUNTIF($C47:$AI47,"△"))))</f>
        <v>10</v>
      </c>
      <c r="AK44" s="75">
        <f t="shared" ref="AK44" si="82">IF(AND($D47="",$G47="",$J47="",$M47="",$P47="",$S47="",$V47="",$Y47="",$AB47="",$AE47="",$AH47=""),"",SUM($AS47:$AU47))</f>
        <v>9</v>
      </c>
      <c r="AL44" s="75">
        <f t="shared" ref="AL44" si="83">IF(AND($D47="",$G47="",$J47="",$J47="",$M47="",$P47="",$S47="",$V47="",$Y47="",$AB47="",$AE47="",$AH47=""),"",COUNTIF(C47:AI47,"○"))</f>
        <v>3</v>
      </c>
      <c r="AM44" s="75">
        <f t="shared" ref="AM44" si="84">IF(AND($D47="",$G47="",$J47="",$J47="",$M47="",$P47="",$S47="",$V47="",$Y47="",$AB47="",$AE47="",$AH47=""),"",COUNTIF(C47:AI47,"●"))</f>
        <v>7</v>
      </c>
      <c r="AN44" s="75">
        <f t="shared" ref="AN44" si="85">IF(AND($D47="",$G47="",$J47="",$J47="",$M47="",$P47="",$S47="",$V47="",$Y47="",$AB47="",$AE47="",$AH47=""),"",COUNTIF(C47:AI47,"△"))</f>
        <v>0</v>
      </c>
      <c r="AO44" s="75">
        <f t="shared" ref="AO44" si="86">IF(AND($C47="",$F47="",$I47="",$L47="",$O47="",$R47="",$U47="",$X47="",$AA47="",$AD47="",$AG47=""),"",SUM($C47,$F47,$I47,$L47,$O47,$R47,$U47,$X47,$AA47,$AD47,$AG47))</f>
        <v>17</v>
      </c>
      <c r="AP44" s="75">
        <f t="shared" ref="AP44" si="87">IF(AND($E47="",$H47="",$K47="",$N47="",$Q47="",$T47="",$W47="",$Z47="",$AC47="",$AF47="",$AI47=""),"",SUM($E47,$H47,$K47,$N47,$Q47,$T47,$W47,$Z47,$AC47,$AF47,$AI47))</f>
        <v>32</v>
      </c>
      <c r="AQ44" s="75">
        <f t="shared" ref="AQ44" si="88">IF(AND($AO44="",$AP44=""),"",($AO44-$AP44))</f>
        <v>-15</v>
      </c>
      <c r="AR44" s="172">
        <f>IF(AND($AJ44=""),"",RANK(AY44,AY$4:AY$47))</f>
        <v>10</v>
      </c>
      <c r="AS44" s="11"/>
      <c r="AT44" s="11"/>
      <c r="AV44" s="6"/>
      <c r="AW44" s="6"/>
      <c r="AX44" s="6"/>
      <c r="AY44" s="84">
        <f t="shared" ref="AY44" si="89">IFERROR(AK44+AQ44*0.01,"")</f>
        <v>8.85</v>
      </c>
    </row>
    <row r="45" spans="1:51" ht="20.100000000000001" customHeight="1" x14ac:dyDescent="0.2">
      <c r="A45" s="119"/>
      <c r="B45" s="123"/>
      <c r="C45" s="91" t="str">
        <f>IF(AND($AG$5=""),"",$AG$5)</f>
        <v>緑地Ｇ</v>
      </c>
      <c r="D45" s="92"/>
      <c r="E45" s="93"/>
      <c r="F45" s="91" t="str">
        <f>IF(AND($AG$9=""),"",$AG$9)</f>
        <v>緑地G</v>
      </c>
      <c r="G45" s="92"/>
      <c r="H45" s="93"/>
      <c r="I45" s="91" t="str">
        <f>IF(AND($AG$13=""),"",$AG$13)</f>
        <v>緑地Ｇ</v>
      </c>
      <c r="J45" s="92"/>
      <c r="K45" s="93"/>
      <c r="L45" s="91" t="str">
        <f>IF(AND($AG$17=""),"",$AG$17)</f>
        <v>緑地Ｇ</v>
      </c>
      <c r="M45" s="92"/>
      <c r="N45" s="93"/>
      <c r="O45" s="91" t="str">
        <f>IF(AND($AG$21=""),"",$AG$21)</f>
        <v>緑地Ｇ</v>
      </c>
      <c r="P45" s="92"/>
      <c r="Q45" s="93"/>
      <c r="R45" s="91" t="str">
        <f>IF(AND($AG$25=""),"",$AG$25)</f>
        <v>緑地Ｇ</v>
      </c>
      <c r="S45" s="92"/>
      <c r="T45" s="93"/>
      <c r="U45" s="91" t="str">
        <f>IF(AND($AG$29=""),"",$AG$29)</f>
        <v>緑地G</v>
      </c>
      <c r="V45" s="92"/>
      <c r="W45" s="93"/>
      <c r="X45" s="91" t="str">
        <f>IF(AND($AG$33=""),"",$AG$33)</f>
        <v>総合G</v>
      </c>
      <c r="Y45" s="92"/>
      <c r="Z45" s="93"/>
      <c r="AA45" s="91" t="str">
        <f>IF(AND($AG$37=""),"",$AG$37)</f>
        <v>緑地G</v>
      </c>
      <c r="AB45" s="92"/>
      <c r="AC45" s="93"/>
      <c r="AD45" s="91" t="str">
        <f>IF(AND($AG$41=""),"",$AG$41)</f>
        <v>緑地Ｇ</v>
      </c>
      <c r="AE45" s="92"/>
      <c r="AF45" s="93"/>
      <c r="AG45" s="66"/>
      <c r="AH45" s="67"/>
      <c r="AI45" s="68"/>
      <c r="AJ45" s="76"/>
      <c r="AK45" s="76"/>
      <c r="AL45" s="76"/>
      <c r="AM45" s="76"/>
      <c r="AN45" s="76"/>
      <c r="AO45" s="76"/>
      <c r="AP45" s="76"/>
      <c r="AQ45" s="76"/>
      <c r="AR45" s="173"/>
      <c r="AS45" s="11"/>
      <c r="AT45" s="11"/>
      <c r="AV45" s="6"/>
      <c r="AW45" s="6"/>
      <c r="AX45" s="6"/>
      <c r="AY45" s="84"/>
    </row>
    <row r="46" spans="1:51" ht="20.100000000000001" customHeight="1" x14ac:dyDescent="0.2">
      <c r="A46" s="119"/>
      <c r="B46" s="123"/>
      <c r="C46" s="103" t="str">
        <f>IF(AND($AG$6=""),"",$AG$6)</f>
        <v/>
      </c>
      <c r="D46" s="104"/>
      <c r="E46" s="105"/>
      <c r="F46" s="103" t="str">
        <f>IF(AND($AG$10=""),"",$AG$10)</f>
        <v/>
      </c>
      <c r="G46" s="104"/>
      <c r="H46" s="105"/>
      <c r="I46" s="103" t="str">
        <f>IF(AND($AG$14=""),"",$AG$14)</f>
        <v/>
      </c>
      <c r="J46" s="104"/>
      <c r="K46" s="105"/>
      <c r="L46" s="103" t="str">
        <f>IF(AND($AG$18=""),"",$AG$18)</f>
        <v/>
      </c>
      <c r="M46" s="104"/>
      <c r="N46" s="105"/>
      <c r="O46" s="103" t="str">
        <f>IF(AND($AG$22=""),"",$AG$22)</f>
        <v/>
      </c>
      <c r="P46" s="104"/>
      <c r="Q46" s="105"/>
      <c r="R46" s="103" t="str">
        <f>IF(AND($AG$26=""),"",$AG$26)</f>
        <v/>
      </c>
      <c r="S46" s="104"/>
      <c r="T46" s="105"/>
      <c r="U46" s="103" t="str">
        <f>IF(AND($AG$30=""),"",$AG$30)</f>
        <v/>
      </c>
      <c r="V46" s="104"/>
      <c r="W46" s="105"/>
      <c r="X46" s="103" t="str">
        <f>IF(AND($AG$34=""),"",$AG$34)</f>
        <v/>
      </c>
      <c r="Y46" s="104"/>
      <c r="Z46" s="105"/>
      <c r="AA46" s="103" t="str">
        <f>IF(AND($AG$38=""),"",$AG$38)</f>
        <v/>
      </c>
      <c r="AB46" s="104"/>
      <c r="AC46" s="105"/>
      <c r="AD46" s="103" t="str">
        <f>IF(AND($AG$42=""),"",$AG$42)</f>
        <v/>
      </c>
      <c r="AE46" s="104"/>
      <c r="AF46" s="105"/>
      <c r="AG46" s="66"/>
      <c r="AH46" s="67"/>
      <c r="AI46" s="68"/>
      <c r="AJ46" s="76"/>
      <c r="AK46" s="76"/>
      <c r="AL46" s="76"/>
      <c r="AM46" s="76"/>
      <c r="AN46" s="76"/>
      <c r="AO46" s="76"/>
      <c r="AP46" s="76"/>
      <c r="AQ46" s="76"/>
      <c r="AR46" s="173"/>
      <c r="AS46" s="11"/>
      <c r="AT46" s="11"/>
      <c r="AV46" s="6"/>
      <c r="AW46" s="6"/>
      <c r="AX46" s="6"/>
      <c r="AY46" s="84"/>
    </row>
    <row r="47" spans="1:51" ht="24" customHeight="1" x14ac:dyDescent="0.2">
      <c r="A47" s="120"/>
      <c r="B47" s="124"/>
      <c r="C47" s="12">
        <f>IF(AND($AI$7=""),"",$AI$7)</f>
        <v>0</v>
      </c>
      <c r="D47" s="16" t="str">
        <f>IF(AND($C47="",$E47=""),"",IF($C47&gt;$E47,"○",IF($C47=$E47,"△",IF($C47&lt;$E47,"●"))))</f>
        <v>●</v>
      </c>
      <c r="E47" s="17">
        <f>IF(AND($AG$7=""),"",$AG$7)</f>
        <v>2</v>
      </c>
      <c r="F47" s="12">
        <f>IF(AND($AI$11=""),"",$AI$11)</f>
        <v>2</v>
      </c>
      <c r="G47" s="16" t="str">
        <f>IF(AND($F47="",$H47=""),"",IF($F47&gt;$H47,"○",IF($F47=$H47,"△",IF($F47&lt;$H47,"●"))))</f>
        <v>●</v>
      </c>
      <c r="H47" s="17">
        <f>IF(AND($AG$11=""),"",$AG$11)</f>
        <v>3</v>
      </c>
      <c r="I47" s="12">
        <f>IF(AND($AI$15=""),"",$AI$15)</f>
        <v>0</v>
      </c>
      <c r="J47" s="16" t="str">
        <f>IF(AND($I47="",$K47=""),"",IF($I47&gt;$K47,"○",IF($I47=$K47,"△",IF($I47&lt;$K47,"●"))))</f>
        <v>●</v>
      </c>
      <c r="K47" s="17">
        <f>IF(AND($AG$15=""),"",$AG$15)</f>
        <v>4</v>
      </c>
      <c r="L47" s="12">
        <f>IF(AND($AI$19=""),"",$AI$19)</f>
        <v>0</v>
      </c>
      <c r="M47" s="16" t="str">
        <f>IF(AND($L47="",$N47=""),"",IF($L47&gt;$N47,"○",IF($L47=$N47,"△",IF($L47&lt;$N47,"●"))))</f>
        <v>●</v>
      </c>
      <c r="N47" s="17">
        <f>IF(AND($AG$19=""),"",$AG$19)</f>
        <v>2</v>
      </c>
      <c r="O47" s="12">
        <f>IF(AND($AI$23=""),"",$AI$23)</f>
        <v>3</v>
      </c>
      <c r="P47" s="16" t="str">
        <f>IF(AND($O47="",$Q47=""),"",IF($O47&gt;$Q47,"○",IF($O47=$Q47,"△",IF($O47&lt;$Q47,"●"))))</f>
        <v>○</v>
      </c>
      <c r="Q47" s="17">
        <f>IF(AND($AG$23=""),"",$AG$23)</f>
        <v>0</v>
      </c>
      <c r="R47" s="12">
        <f>IF(AND($AI$27=""),"",$AI$27)</f>
        <v>4</v>
      </c>
      <c r="S47" s="16" t="str">
        <f>IF(AND($R47="",$T47=""),"",IF($R47&gt;$T47,"○",IF($R47=$T47,"△",IF($R47&lt;$T47,"●"))))</f>
        <v>●</v>
      </c>
      <c r="T47" s="17">
        <f>IF(AND($AG$27=""),"",$AG$27)</f>
        <v>6</v>
      </c>
      <c r="U47" s="12">
        <f>IF(AND($AI$31=""),"",$AI$31)</f>
        <v>0</v>
      </c>
      <c r="V47" s="16" t="str">
        <f>IF(AND($U47="",$W47=""),"",IF($U47&gt;$W47,"○",IF($U47=$W47,"△",IF($U47&lt;$W47,"●"))))</f>
        <v>●</v>
      </c>
      <c r="W47" s="17">
        <f>IF(AND($AG$31=""),"",$AG$31)</f>
        <v>4</v>
      </c>
      <c r="X47" s="12">
        <f>IF(AND($AI$35=""),"",$AI$35)</f>
        <v>1</v>
      </c>
      <c r="Y47" s="16" t="str">
        <f>IF(AND($X47="",$Z47=""),"",IF($X47&gt;$Z47,"○",IF($X47=$Z47,"△",IF($X47&lt;$Z47,"●"))))</f>
        <v>●</v>
      </c>
      <c r="Z47" s="17">
        <f>IF(AND($AG$35=""),"",$AG$35)</f>
        <v>8</v>
      </c>
      <c r="AA47" s="12">
        <f>IF(AND($AI$39=""),"",$AI$39)</f>
        <v>4</v>
      </c>
      <c r="AB47" s="16" t="str">
        <f>IF(AND($AA47="",$AC47=""),"",IF($AA47&gt;$AC47,"○",IF($AA47=$AC47,"△",IF($AA47&lt;$AC47,"●"))))</f>
        <v>○</v>
      </c>
      <c r="AC47" s="17">
        <f>IF(AND($AG$39=""),"",$AG$39)</f>
        <v>1</v>
      </c>
      <c r="AD47" s="12">
        <f>IF(AND($AI$43=""),"",$AI$43)</f>
        <v>3</v>
      </c>
      <c r="AE47" s="16" t="str">
        <f>IF(AND($AD47="",$AF47=""),"",IF($AD47&gt;$AF47,"○",IF($AD47=$AF47,"△",IF($AD47&lt;$AF47,"●"))))</f>
        <v>○</v>
      </c>
      <c r="AF47" s="17">
        <f>IF(AND($AG$43=""),"",$AG$43)</f>
        <v>2</v>
      </c>
      <c r="AG47" s="69"/>
      <c r="AH47" s="70"/>
      <c r="AI47" s="71"/>
      <c r="AJ47" s="77"/>
      <c r="AK47" s="77"/>
      <c r="AL47" s="77"/>
      <c r="AM47" s="77"/>
      <c r="AN47" s="77"/>
      <c r="AO47" s="77"/>
      <c r="AP47" s="77"/>
      <c r="AQ47" s="77"/>
      <c r="AR47" s="174"/>
      <c r="AS47" s="13">
        <f>COUNTIF(C47:AI47,"○")*3</f>
        <v>9</v>
      </c>
      <c r="AT47" s="13">
        <f>COUNTIF(C47:AI47,"△")*1</f>
        <v>0</v>
      </c>
      <c r="AU47" s="13">
        <f>COUNTIF(C47:AI47,"●")*0</f>
        <v>0</v>
      </c>
      <c r="AV47" s="14" t="str">
        <f>B44</f>
        <v>松原</v>
      </c>
      <c r="AW47" s="14"/>
      <c r="AX47" s="6"/>
      <c r="AY47" s="84"/>
    </row>
    <row r="48" spans="1:51" ht="14.4" x14ac:dyDescent="0.2">
      <c r="A48" s="7"/>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36:39" x14ac:dyDescent="0.2">
      <c r="AJ49" s="1">
        <f>SUM(AJ4:AJ47)</f>
        <v>110</v>
      </c>
      <c r="AL49" s="2">
        <f>ROUND(AJ49/110*100,0)</f>
        <v>100</v>
      </c>
      <c r="AM49" s="1" t="s">
        <v>76</v>
      </c>
    </row>
    <row r="50" spans="36:39" x14ac:dyDescent="0.2">
      <c r="AJ50" s="1">
        <f>(110-AJ49)/2</f>
        <v>0</v>
      </c>
      <c r="AK50" s="2" t="s">
        <v>10</v>
      </c>
    </row>
  </sheetData>
  <mergeCells count="492">
    <mergeCell ref="AP44:AP47"/>
    <mergeCell ref="AQ44:AQ47"/>
    <mergeCell ref="AR44:AR47"/>
    <mergeCell ref="R46:T46"/>
    <mergeCell ref="U46:W46"/>
    <mergeCell ref="X46:Z46"/>
    <mergeCell ref="AA46:AC46"/>
    <mergeCell ref="AD46:AF46"/>
    <mergeCell ref="R45:T45"/>
    <mergeCell ref="U45:W45"/>
    <mergeCell ref="X45:Z45"/>
    <mergeCell ref="AA45:AC45"/>
    <mergeCell ref="AD45:AF45"/>
    <mergeCell ref="AY44:AY47"/>
    <mergeCell ref="C45:E45"/>
    <mergeCell ref="F45:H45"/>
    <mergeCell ref="I45:K45"/>
    <mergeCell ref="L45:N45"/>
    <mergeCell ref="O45:Q45"/>
    <mergeCell ref="AG44:AI47"/>
    <mergeCell ref="AJ44:AJ47"/>
    <mergeCell ref="AK44:AK47"/>
    <mergeCell ref="AL44:AL47"/>
    <mergeCell ref="AM44:AM47"/>
    <mergeCell ref="AN44:AN47"/>
    <mergeCell ref="O44:Q44"/>
    <mergeCell ref="R44:T44"/>
    <mergeCell ref="U44:W44"/>
    <mergeCell ref="X44:Z44"/>
    <mergeCell ref="AA44:AC44"/>
    <mergeCell ref="AD44:AF44"/>
    <mergeCell ref="C46:E46"/>
    <mergeCell ref="F46:H46"/>
    <mergeCell ref="I46:K46"/>
    <mergeCell ref="L46:N46"/>
    <mergeCell ref="O46:Q46"/>
    <mergeCell ref="AO44:AO47"/>
    <mergeCell ref="A44:A47"/>
    <mergeCell ref="B44:B47"/>
    <mergeCell ref="C44:E44"/>
    <mergeCell ref="F44:H44"/>
    <mergeCell ref="I44:K44"/>
    <mergeCell ref="L44:N44"/>
    <mergeCell ref="O42:Q42"/>
    <mergeCell ref="R42:T42"/>
    <mergeCell ref="U42:W42"/>
    <mergeCell ref="AG42:AI42"/>
    <mergeCell ref="AO40:AO43"/>
    <mergeCell ref="AP40:AP43"/>
    <mergeCell ref="AQ40:AQ43"/>
    <mergeCell ref="AR40:AR43"/>
    <mergeCell ref="AY40:AY43"/>
    <mergeCell ref="C41:E41"/>
    <mergeCell ref="F41:H41"/>
    <mergeCell ref="I41:K41"/>
    <mergeCell ref="L41:N41"/>
    <mergeCell ref="O41:Q41"/>
    <mergeCell ref="AG40:AI40"/>
    <mergeCell ref="AJ40:AJ43"/>
    <mergeCell ref="AK40:AK43"/>
    <mergeCell ref="AL40:AL43"/>
    <mergeCell ref="AM40:AM43"/>
    <mergeCell ref="AN40:AN43"/>
    <mergeCell ref="AG41:AI41"/>
    <mergeCell ref="O40:Q40"/>
    <mergeCell ref="R40:T40"/>
    <mergeCell ref="U40:W40"/>
    <mergeCell ref="X40:Z40"/>
    <mergeCell ref="AA40:AC40"/>
    <mergeCell ref="AD40:AF43"/>
    <mergeCell ref="R41:T41"/>
    <mergeCell ref="U41:W41"/>
    <mergeCell ref="X41:Z41"/>
    <mergeCell ref="AA41:AC41"/>
    <mergeCell ref="A40:A43"/>
    <mergeCell ref="B40:B43"/>
    <mergeCell ref="C40:E40"/>
    <mergeCell ref="F40:H40"/>
    <mergeCell ref="I40:K40"/>
    <mergeCell ref="L40:N40"/>
    <mergeCell ref="C42:E42"/>
    <mergeCell ref="F42:H42"/>
    <mergeCell ref="I42:K42"/>
    <mergeCell ref="L42:N42"/>
    <mergeCell ref="X42:Z42"/>
    <mergeCell ref="AA42:AC42"/>
    <mergeCell ref="O38:Q38"/>
    <mergeCell ref="R38:T38"/>
    <mergeCell ref="U38:W38"/>
    <mergeCell ref="X38:Z38"/>
    <mergeCell ref="AD38:AF38"/>
    <mergeCell ref="AG38:AI38"/>
    <mergeCell ref="AO36:AO39"/>
    <mergeCell ref="AP36:AP39"/>
    <mergeCell ref="AQ36:AQ39"/>
    <mergeCell ref="AR36:AR39"/>
    <mergeCell ref="AY36:AY39"/>
    <mergeCell ref="C37:E37"/>
    <mergeCell ref="F37:H37"/>
    <mergeCell ref="I37:K37"/>
    <mergeCell ref="L37:N37"/>
    <mergeCell ref="O37:Q37"/>
    <mergeCell ref="AG36:AI36"/>
    <mergeCell ref="AJ36:AJ39"/>
    <mergeCell ref="AK36:AK39"/>
    <mergeCell ref="AL36:AL39"/>
    <mergeCell ref="AM36:AM39"/>
    <mergeCell ref="AN36:AN39"/>
    <mergeCell ref="AG37:AI37"/>
    <mergeCell ref="O36:Q36"/>
    <mergeCell ref="R36:T36"/>
    <mergeCell ref="U36:W36"/>
    <mergeCell ref="X36:Z36"/>
    <mergeCell ref="AA36:AC39"/>
    <mergeCell ref="AD36:AF36"/>
    <mergeCell ref="R37:T37"/>
    <mergeCell ref="U37:W37"/>
    <mergeCell ref="X37:Z37"/>
    <mergeCell ref="AD37:AF37"/>
    <mergeCell ref="A36:A39"/>
    <mergeCell ref="B36:B39"/>
    <mergeCell ref="C36:E36"/>
    <mergeCell ref="F36:H36"/>
    <mergeCell ref="I36:K36"/>
    <mergeCell ref="L36:N36"/>
    <mergeCell ref="C38:E38"/>
    <mergeCell ref="F38:H38"/>
    <mergeCell ref="I38:K38"/>
    <mergeCell ref="L38:N38"/>
    <mergeCell ref="O34:Q34"/>
    <mergeCell ref="R34:T34"/>
    <mergeCell ref="U34:W34"/>
    <mergeCell ref="AA34:AC34"/>
    <mergeCell ref="AD34:AF34"/>
    <mergeCell ref="AG34:AI34"/>
    <mergeCell ref="AO32:AO35"/>
    <mergeCell ref="AP32:AP35"/>
    <mergeCell ref="AQ32:AQ35"/>
    <mergeCell ref="AR32:AR35"/>
    <mergeCell ref="AY32:AY35"/>
    <mergeCell ref="C33:E33"/>
    <mergeCell ref="F33:H33"/>
    <mergeCell ref="I33:K33"/>
    <mergeCell ref="L33:N33"/>
    <mergeCell ref="O33:Q33"/>
    <mergeCell ref="AG32:AI32"/>
    <mergeCell ref="AJ32:AJ35"/>
    <mergeCell ref="AK32:AK35"/>
    <mergeCell ref="AL32:AL35"/>
    <mergeCell ref="AM32:AM35"/>
    <mergeCell ref="AN32:AN35"/>
    <mergeCell ref="AG33:AI33"/>
    <mergeCell ref="O32:Q32"/>
    <mergeCell ref="R32:T32"/>
    <mergeCell ref="U32:W32"/>
    <mergeCell ref="X32:Z35"/>
    <mergeCell ref="AA32:AC32"/>
    <mergeCell ref="AD32:AF32"/>
    <mergeCell ref="R33:T33"/>
    <mergeCell ref="U33:W33"/>
    <mergeCell ref="AA33:AC33"/>
    <mergeCell ref="AD33:AF33"/>
    <mergeCell ref="A32:A35"/>
    <mergeCell ref="B32:B35"/>
    <mergeCell ref="C32:E32"/>
    <mergeCell ref="F32:H32"/>
    <mergeCell ref="I32:K32"/>
    <mergeCell ref="L32:N32"/>
    <mergeCell ref="C34:E34"/>
    <mergeCell ref="F34:H34"/>
    <mergeCell ref="I34:K34"/>
    <mergeCell ref="L34:N34"/>
    <mergeCell ref="O30:Q30"/>
    <mergeCell ref="R30:T30"/>
    <mergeCell ref="X30:Z30"/>
    <mergeCell ref="AA30:AC30"/>
    <mergeCell ref="AD30:AF30"/>
    <mergeCell ref="AG30:AI30"/>
    <mergeCell ref="AO28:AO31"/>
    <mergeCell ref="AP28:AP31"/>
    <mergeCell ref="AQ28:AQ31"/>
    <mergeCell ref="AR28:AR31"/>
    <mergeCell ref="AY28:AY31"/>
    <mergeCell ref="C29:E29"/>
    <mergeCell ref="F29:H29"/>
    <mergeCell ref="I29:K29"/>
    <mergeCell ref="L29:N29"/>
    <mergeCell ref="O29:Q29"/>
    <mergeCell ref="AG28:AI28"/>
    <mergeCell ref="AJ28:AJ31"/>
    <mergeCell ref="AK28:AK31"/>
    <mergeCell ref="AL28:AL31"/>
    <mergeCell ref="AM28:AM31"/>
    <mergeCell ref="AN28:AN31"/>
    <mergeCell ref="AG29:AI29"/>
    <mergeCell ref="O28:Q28"/>
    <mergeCell ref="R28:T28"/>
    <mergeCell ref="U28:W31"/>
    <mergeCell ref="X28:Z28"/>
    <mergeCell ref="AA28:AC28"/>
    <mergeCell ref="AD28:AF28"/>
    <mergeCell ref="R29:T29"/>
    <mergeCell ref="X29:Z29"/>
    <mergeCell ref="AA29:AC29"/>
    <mergeCell ref="AD29:AF29"/>
    <mergeCell ref="A28:A31"/>
    <mergeCell ref="B28:B31"/>
    <mergeCell ref="C28:E28"/>
    <mergeCell ref="F28:H28"/>
    <mergeCell ref="I28:K28"/>
    <mergeCell ref="L28:N28"/>
    <mergeCell ref="C30:E30"/>
    <mergeCell ref="F30:H30"/>
    <mergeCell ref="I30:K30"/>
    <mergeCell ref="L30:N30"/>
    <mergeCell ref="O26:Q26"/>
    <mergeCell ref="U26:W26"/>
    <mergeCell ref="X26:Z26"/>
    <mergeCell ref="AA26:AC26"/>
    <mergeCell ref="AD26:AF26"/>
    <mergeCell ref="AG26:AI26"/>
    <mergeCell ref="AO24:AO27"/>
    <mergeCell ref="AP24:AP27"/>
    <mergeCell ref="AQ24:AQ27"/>
    <mergeCell ref="AR24:AR27"/>
    <mergeCell ref="AY24:AY27"/>
    <mergeCell ref="C25:E25"/>
    <mergeCell ref="F25:H25"/>
    <mergeCell ref="I25:K25"/>
    <mergeCell ref="L25:N25"/>
    <mergeCell ref="O25:Q25"/>
    <mergeCell ref="AG24:AI24"/>
    <mergeCell ref="AJ24:AJ27"/>
    <mergeCell ref="AK24:AK27"/>
    <mergeCell ref="AL24:AL27"/>
    <mergeCell ref="AM24:AM27"/>
    <mergeCell ref="AN24:AN27"/>
    <mergeCell ref="AG25:AI25"/>
    <mergeCell ref="O24:Q24"/>
    <mergeCell ref="R24:T27"/>
    <mergeCell ref="U24:W24"/>
    <mergeCell ref="X24:Z24"/>
    <mergeCell ref="AA24:AC24"/>
    <mergeCell ref="AD24:AF24"/>
    <mergeCell ref="U25:W25"/>
    <mergeCell ref="X25:Z25"/>
    <mergeCell ref="AA25:AC25"/>
    <mergeCell ref="AD25:AF25"/>
    <mergeCell ref="A24:A27"/>
    <mergeCell ref="B24:B27"/>
    <mergeCell ref="C24:E24"/>
    <mergeCell ref="F24:H24"/>
    <mergeCell ref="I24:K24"/>
    <mergeCell ref="L24:N24"/>
    <mergeCell ref="C26:E26"/>
    <mergeCell ref="F26:H26"/>
    <mergeCell ref="I26:K26"/>
    <mergeCell ref="L26:N26"/>
    <mergeCell ref="AQ20:AQ23"/>
    <mergeCell ref="AR20:AR23"/>
    <mergeCell ref="AY20:AY23"/>
    <mergeCell ref="AD20:AF20"/>
    <mergeCell ref="AG20:AI20"/>
    <mergeCell ref="AJ20:AJ23"/>
    <mergeCell ref="AK20:AK23"/>
    <mergeCell ref="AL20:AL23"/>
    <mergeCell ref="AM20:AM23"/>
    <mergeCell ref="AD21:AF21"/>
    <mergeCell ref="AG21:AI21"/>
    <mergeCell ref="AD22:AF22"/>
    <mergeCell ref="AG22:AI22"/>
    <mergeCell ref="X20:Z20"/>
    <mergeCell ref="AA20:AC20"/>
    <mergeCell ref="X21:Z21"/>
    <mergeCell ref="AA21:AC21"/>
    <mergeCell ref="X22:Z22"/>
    <mergeCell ref="AA22:AC22"/>
    <mergeCell ref="AN20:AN23"/>
    <mergeCell ref="AO20:AO23"/>
    <mergeCell ref="AP20:AP23"/>
    <mergeCell ref="A20:A23"/>
    <mergeCell ref="B20:B23"/>
    <mergeCell ref="C20:E20"/>
    <mergeCell ref="F20:H20"/>
    <mergeCell ref="I20:K20"/>
    <mergeCell ref="L20:N20"/>
    <mergeCell ref="O20:Q23"/>
    <mergeCell ref="R20:T20"/>
    <mergeCell ref="U20:W20"/>
    <mergeCell ref="C22:E22"/>
    <mergeCell ref="F22:H22"/>
    <mergeCell ref="I22:K22"/>
    <mergeCell ref="L22:N22"/>
    <mergeCell ref="R22:T22"/>
    <mergeCell ref="U22:W22"/>
    <mergeCell ref="C21:E21"/>
    <mergeCell ref="F21:H21"/>
    <mergeCell ref="I21:K21"/>
    <mergeCell ref="L21:N21"/>
    <mergeCell ref="R21:T21"/>
    <mergeCell ref="U21:W21"/>
    <mergeCell ref="AR16:AR19"/>
    <mergeCell ref="AY16:AY19"/>
    <mergeCell ref="C17:E17"/>
    <mergeCell ref="F17:H17"/>
    <mergeCell ref="I17:K17"/>
    <mergeCell ref="O17:Q17"/>
    <mergeCell ref="R17:T17"/>
    <mergeCell ref="AG16:AI16"/>
    <mergeCell ref="AJ16:AJ19"/>
    <mergeCell ref="AK16:AK19"/>
    <mergeCell ref="AL16:AL19"/>
    <mergeCell ref="AM16:AM19"/>
    <mergeCell ref="AN16:AN19"/>
    <mergeCell ref="O16:Q16"/>
    <mergeCell ref="R16:T16"/>
    <mergeCell ref="U16:W16"/>
    <mergeCell ref="X16:Z16"/>
    <mergeCell ref="AA16:AC16"/>
    <mergeCell ref="AD16:AF16"/>
    <mergeCell ref="U17:W17"/>
    <mergeCell ref="X17:Z17"/>
    <mergeCell ref="AA17:AC17"/>
    <mergeCell ref="AD17:AF17"/>
    <mergeCell ref="AG17:AI17"/>
    <mergeCell ref="A16:A19"/>
    <mergeCell ref="B16:B19"/>
    <mergeCell ref="C16:E16"/>
    <mergeCell ref="F16:H16"/>
    <mergeCell ref="I16:K16"/>
    <mergeCell ref="L16:N19"/>
    <mergeCell ref="AO16:AO19"/>
    <mergeCell ref="AP16:AP19"/>
    <mergeCell ref="AQ16:AQ19"/>
    <mergeCell ref="C18:E18"/>
    <mergeCell ref="F18:H18"/>
    <mergeCell ref="I18:K18"/>
    <mergeCell ref="O18:Q18"/>
    <mergeCell ref="R18:T18"/>
    <mergeCell ref="U18:W18"/>
    <mergeCell ref="X18:Z18"/>
    <mergeCell ref="AA18:AC18"/>
    <mergeCell ref="AD18:AF18"/>
    <mergeCell ref="AG18:AI18"/>
    <mergeCell ref="AA13:AC13"/>
    <mergeCell ref="AD13:AF13"/>
    <mergeCell ref="AG13:AI13"/>
    <mergeCell ref="C14:E14"/>
    <mergeCell ref="F14:H14"/>
    <mergeCell ref="L14:N14"/>
    <mergeCell ref="O14:Q14"/>
    <mergeCell ref="R14:T14"/>
    <mergeCell ref="U14:W14"/>
    <mergeCell ref="C13:E13"/>
    <mergeCell ref="F13:H13"/>
    <mergeCell ref="L13:N13"/>
    <mergeCell ref="O13:Q13"/>
    <mergeCell ref="R13:T13"/>
    <mergeCell ref="U13:W13"/>
    <mergeCell ref="X14:Z14"/>
    <mergeCell ref="AA14:AC14"/>
    <mergeCell ref="AD14:AF14"/>
    <mergeCell ref="AG14:AI14"/>
    <mergeCell ref="AN12:AN15"/>
    <mergeCell ref="AO12:AO15"/>
    <mergeCell ref="AP12:AP15"/>
    <mergeCell ref="AQ12:AQ15"/>
    <mergeCell ref="AR12:AR15"/>
    <mergeCell ref="AY12:AY15"/>
    <mergeCell ref="AD12:AF12"/>
    <mergeCell ref="AG12:AI12"/>
    <mergeCell ref="AJ12:AJ15"/>
    <mergeCell ref="AK12:AK15"/>
    <mergeCell ref="AL12:AL15"/>
    <mergeCell ref="AM12:AM15"/>
    <mergeCell ref="A12:A15"/>
    <mergeCell ref="B12:B15"/>
    <mergeCell ref="C12:E12"/>
    <mergeCell ref="F12:H12"/>
    <mergeCell ref="I12:K15"/>
    <mergeCell ref="U9:W9"/>
    <mergeCell ref="X9:Z9"/>
    <mergeCell ref="AA9:AC9"/>
    <mergeCell ref="AD9:AF9"/>
    <mergeCell ref="C10:E10"/>
    <mergeCell ref="I10:K10"/>
    <mergeCell ref="L10:N10"/>
    <mergeCell ref="O10:Q10"/>
    <mergeCell ref="R10:T10"/>
    <mergeCell ref="L12:N12"/>
    <mergeCell ref="O12:Q12"/>
    <mergeCell ref="R12:T12"/>
    <mergeCell ref="U12:W12"/>
    <mergeCell ref="X12:Z12"/>
    <mergeCell ref="AA12:AC12"/>
    <mergeCell ref="U10:W10"/>
    <mergeCell ref="X10:Z10"/>
    <mergeCell ref="AA10:AC10"/>
    <mergeCell ref="X13:Z13"/>
    <mergeCell ref="AR8:AR11"/>
    <mergeCell ref="AY8:AY11"/>
    <mergeCell ref="C9:E9"/>
    <mergeCell ref="I9:K9"/>
    <mergeCell ref="L9:N9"/>
    <mergeCell ref="O9:Q9"/>
    <mergeCell ref="R9:T9"/>
    <mergeCell ref="AG8:AI8"/>
    <mergeCell ref="AJ8:AJ11"/>
    <mergeCell ref="AK8:AK11"/>
    <mergeCell ref="AL8:AL11"/>
    <mergeCell ref="AM8:AM11"/>
    <mergeCell ref="AN8:AN11"/>
    <mergeCell ref="O8:Q8"/>
    <mergeCell ref="R8:T8"/>
    <mergeCell ref="U8:W8"/>
    <mergeCell ref="X8:Z8"/>
    <mergeCell ref="AA8:AC8"/>
    <mergeCell ref="AD8:AF8"/>
    <mergeCell ref="AD10:AF10"/>
    <mergeCell ref="AG10:AI10"/>
    <mergeCell ref="AG9:AI9"/>
    <mergeCell ref="A8:A11"/>
    <mergeCell ref="B8:B11"/>
    <mergeCell ref="C8:E8"/>
    <mergeCell ref="F8:H11"/>
    <mergeCell ref="I8:K8"/>
    <mergeCell ref="L8:N8"/>
    <mergeCell ref="AO8:AO11"/>
    <mergeCell ref="AP8:AP11"/>
    <mergeCell ref="AQ8:AQ11"/>
    <mergeCell ref="AR4:AR7"/>
    <mergeCell ref="AY4:AY7"/>
    <mergeCell ref="F5:H5"/>
    <mergeCell ref="I5:K5"/>
    <mergeCell ref="L5:N5"/>
    <mergeCell ref="O5:Q5"/>
    <mergeCell ref="R5:T5"/>
    <mergeCell ref="U5:W5"/>
    <mergeCell ref="AJ4:AJ7"/>
    <mergeCell ref="AK4:AK7"/>
    <mergeCell ref="AL4:AL7"/>
    <mergeCell ref="AM4:AM7"/>
    <mergeCell ref="AN4:AN7"/>
    <mergeCell ref="AO4:AO7"/>
    <mergeCell ref="R4:T4"/>
    <mergeCell ref="U4:W4"/>
    <mergeCell ref="X4:Z4"/>
    <mergeCell ref="AA4:AC4"/>
    <mergeCell ref="AD4:AF4"/>
    <mergeCell ref="AG4:AI4"/>
    <mergeCell ref="X5:Z5"/>
    <mergeCell ref="AA5:AC5"/>
    <mergeCell ref="AD5:AF5"/>
    <mergeCell ref="AG5:AI5"/>
    <mergeCell ref="A4:A7"/>
    <mergeCell ref="B4:B7"/>
    <mergeCell ref="C4:E7"/>
    <mergeCell ref="F4:H4"/>
    <mergeCell ref="I4:K4"/>
    <mergeCell ref="L4:N4"/>
    <mergeCell ref="O4:Q4"/>
    <mergeCell ref="AP4:AP7"/>
    <mergeCell ref="AQ4:AQ7"/>
    <mergeCell ref="F6:H6"/>
    <mergeCell ref="I6:K6"/>
    <mergeCell ref="L6:N6"/>
    <mergeCell ref="O6:Q6"/>
    <mergeCell ref="R6:T6"/>
    <mergeCell ref="U6:W6"/>
    <mergeCell ref="X6:Z6"/>
    <mergeCell ref="AA6:AC6"/>
    <mergeCell ref="AD6:AF6"/>
    <mergeCell ref="AG6:AI6"/>
    <mergeCell ref="AH1:AI1"/>
    <mergeCell ref="AN1:AP1"/>
    <mergeCell ref="C3:E3"/>
    <mergeCell ref="F3:H3"/>
    <mergeCell ref="I3:K3"/>
    <mergeCell ref="L3:N3"/>
    <mergeCell ref="O3:Q3"/>
    <mergeCell ref="R3:T3"/>
    <mergeCell ref="U3:W3"/>
    <mergeCell ref="X3:Z3"/>
    <mergeCell ref="D1:F1"/>
    <mergeCell ref="G1:S1"/>
    <mergeCell ref="T1:U1"/>
    <mergeCell ref="V1:Z1"/>
    <mergeCell ref="AA1:AB1"/>
    <mergeCell ref="AD1:AG1"/>
    <mergeCell ref="AA3:AC3"/>
    <mergeCell ref="AD3:AF3"/>
    <mergeCell ref="AG3:AI3"/>
  </mergeCells>
  <phoneticPr fontId="1"/>
  <conditionalFormatting sqref="C4 C3:AF3 F4 F20 I4 O4 X4 F12 O8 R8 X8 AA8 AD8 I16 R16 U16 L12 O12 U12 X12 I12 F16 F8 L16 I20 L20 X20 AA20 R24 O20 U28 X24 C12 C16 C20 C24 X32 AD40 AA36 X28 AA28 C28 C32 C36 C40 C8 O24 L24 I24 F24 R28 O28 L28 I28 F28 U32 R32 O32 L32 I32 F32 X36 U36 R36 O36 L36 I36 F36 AA40 X40 U40 R40 O40 L40 I40 F40 AA24 AD6 AA6 X6 U6 R6 O6 L6 I6 F6 C10 AD10 AA10 X10 U10 R10 O10 L10 I10 C14 AA14 X14 U14 R14 O14 L14 F14 C18 F18 AA18 X18 U18 R18 O18 I18 C22 AA22 X22 U22 R22 L22 I22 F22 AA26 F26 I26 L26 O26 C26 X26 U26 F30 I30 L30 O30 R30 C30 AA30 X30 F34 I34 L34 O34 R34 U34 C34 AA34 F38 I38 L38 O38 R38 U38 X38 C38 F42 I42 L42 O42 R42 U42 X42 AA42 C42">
    <cfRule type="cellIs" dxfId="727" priority="100" stopIfTrue="1" operator="equal">
      <formula>0</formula>
    </cfRule>
  </conditionalFormatting>
  <conditionalFormatting sqref="AG3:AI3 AG12 AG6 AG14">
    <cfRule type="cellIs" dxfId="726" priority="99" stopIfTrue="1" operator="equal">
      <formula>0</formula>
    </cfRule>
  </conditionalFormatting>
  <conditionalFormatting sqref="C44 C46">
    <cfRule type="cellIs" dxfId="725" priority="98" stopIfTrue="1" operator="equal">
      <formula>0</formula>
    </cfRule>
  </conditionalFormatting>
  <conditionalFormatting sqref="AG44">
    <cfRule type="cellIs" dxfId="724" priority="97" stopIfTrue="1" operator="equal">
      <formula>0</formula>
    </cfRule>
  </conditionalFormatting>
  <conditionalFormatting sqref="F44 I44 L44 O44 R44 U44 X44 AA44 AD44">
    <cfRule type="cellIs" dxfId="723" priority="96" stopIfTrue="1" operator="equal">
      <formula>0</formula>
    </cfRule>
  </conditionalFormatting>
  <conditionalFormatting sqref="F46 I46 L46 O46 R46 U46 X46 AA46 AD46">
    <cfRule type="cellIs" dxfId="722" priority="95" stopIfTrue="1" operator="equal">
      <formula>0</formula>
    </cfRule>
  </conditionalFormatting>
  <conditionalFormatting sqref="AD20 AD22">
    <cfRule type="cellIs" dxfId="721" priority="94" stopIfTrue="1" operator="equal">
      <formula>0</formula>
    </cfRule>
  </conditionalFormatting>
  <conditionalFormatting sqref="AG24 AG26">
    <cfRule type="cellIs" dxfId="720" priority="93" stopIfTrue="1" operator="equal">
      <formula>0</formula>
    </cfRule>
  </conditionalFormatting>
  <conditionalFormatting sqref="AD34">
    <cfRule type="cellIs" dxfId="719" priority="92" stopIfTrue="1" operator="equal">
      <formula>0</formula>
    </cfRule>
  </conditionalFormatting>
  <conditionalFormatting sqref="AG36 AG38">
    <cfRule type="cellIs" dxfId="718" priority="91" stopIfTrue="1" operator="equal">
      <formula>0</formula>
    </cfRule>
  </conditionalFormatting>
  <conditionalFormatting sqref="AG8 AG10">
    <cfRule type="cellIs" dxfId="717" priority="90" stopIfTrue="1" operator="equal">
      <formula>0</formula>
    </cfRule>
  </conditionalFormatting>
  <conditionalFormatting sqref="AD16 AD18">
    <cfRule type="cellIs" dxfId="716" priority="89" stopIfTrue="1" operator="equal">
      <formula>0</formula>
    </cfRule>
  </conditionalFormatting>
  <conditionalFormatting sqref="AG22">
    <cfRule type="cellIs" dxfId="715" priority="88" stopIfTrue="1" operator="equal">
      <formula>0</formula>
    </cfRule>
  </conditionalFormatting>
  <conditionalFormatting sqref="AD30">
    <cfRule type="cellIs" dxfId="714" priority="87" stopIfTrue="1" operator="equal">
      <formula>0</formula>
    </cfRule>
  </conditionalFormatting>
  <conditionalFormatting sqref="AG34">
    <cfRule type="cellIs" dxfId="713" priority="86" stopIfTrue="1" operator="equal">
      <formula>0</formula>
    </cfRule>
  </conditionalFormatting>
  <conditionalFormatting sqref="AD12 AD14">
    <cfRule type="cellIs" dxfId="712" priority="85" stopIfTrue="1" operator="equal">
      <formula>0</formula>
    </cfRule>
  </conditionalFormatting>
  <conditionalFormatting sqref="AG16 AG18">
    <cfRule type="cellIs" dxfId="711" priority="84" stopIfTrue="1" operator="equal">
      <formula>0</formula>
    </cfRule>
  </conditionalFormatting>
  <conditionalFormatting sqref="AD26">
    <cfRule type="cellIs" dxfId="710" priority="83" stopIfTrue="1" operator="equal">
      <formula>0</formula>
    </cfRule>
  </conditionalFormatting>
  <conditionalFormatting sqref="AG28 AG30">
    <cfRule type="cellIs" dxfId="709" priority="82" stopIfTrue="1" operator="equal">
      <formula>0</formula>
    </cfRule>
  </conditionalFormatting>
  <conditionalFormatting sqref="AD38">
    <cfRule type="cellIs" dxfId="708" priority="81" stopIfTrue="1" operator="equal">
      <formula>0</formula>
    </cfRule>
  </conditionalFormatting>
  <conditionalFormatting sqref="AG42">
    <cfRule type="cellIs" dxfId="707" priority="80" stopIfTrue="1" operator="equal">
      <formula>0</formula>
    </cfRule>
  </conditionalFormatting>
  <conditionalFormatting sqref="X5 O5 I5 F5">
    <cfRule type="cellIs" dxfId="706" priority="79" stopIfTrue="1" operator="equal">
      <formula>0</formula>
    </cfRule>
  </conditionalFormatting>
  <conditionalFormatting sqref="C9 AD9 AA9 X9 R9 O9">
    <cfRule type="cellIs" dxfId="705" priority="77" stopIfTrue="1" operator="equal">
      <formula>0</formula>
    </cfRule>
  </conditionalFormatting>
  <conditionalFormatting sqref="AG9">
    <cfRule type="cellIs" dxfId="704" priority="76" stopIfTrue="1" operator="equal">
      <formula>0</formula>
    </cfRule>
  </conditionalFormatting>
  <conditionalFormatting sqref="C13 X13 U13 O13 L13 F13">
    <cfRule type="cellIs" dxfId="703" priority="75" stopIfTrue="1" operator="equal">
      <formula>0</formula>
    </cfRule>
  </conditionalFormatting>
  <conditionalFormatting sqref="AG13">
    <cfRule type="cellIs" dxfId="702" priority="74" stopIfTrue="1" operator="equal">
      <formula>0</formula>
    </cfRule>
  </conditionalFormatting>
  <conditionalFormatting sqref="AD13">
    <cfRule type="cellIs" dxfId="701" priority="73" stopIfTrue="1" operator="equal">
      <formula>0</formula>
    </cfRule>
  </conditionalFormatting>
  <conditionalFormatting sqref="C17 F17 U17 R17 I17">
    <cfRule type="cellIs" dxfId="700" priority="72" stopIfTrue="1" operator="equal">
      <formula>0</formula>
    </cfRule>
  </conditionalFormatting>
  <conditionalFormatting sqref="AD17">
    <cfRule type="cellIs" dxfId="699" priority="71" stopIfTrue="1" operator="equal">
      <formula>0</formula>
    </cfRule>
  </conditionalFormatting>
  <conditionalFormatting sqref="AG17">
    <cfRule type="cellIs" dxfId="698" priority="70" stopIfTrue="1" operator="equal">
      <formula>0</formula>
    </cfRule>
  </conditionalFormatting>
  <conditionalFormatting sqref="C21 AA21 X21 L21 I21 F21">
    <cfRule type="cellIs" dxfId="697" priority="69" stopIfTrue="1" operator="equal">
      <formula>0</formula>
    </cfRule>
  </conditionalFormatting>
  <conditionalFormatting sqref="AD21">
    <cfRule type="cellIs" dxfId="696" priority="68" stopIfTrue="1" operator="equal">
      <formula>0</formula>
    </cfRule>
  </conditionalFormatting>
  <conditionalFormatting sqref="AA25 F25 I25 L25 O25 C25 X25">
    <cfRule type="cellIs" dxfId="695" priority="66" stopIfTrue="1" operator="equal">
      <formula>0</formula>
    </cfRule>
  </conditionalFormatting>
  <conditionalFormatting sqref="AG25">
    <cfRule type="cellIs" dxfId="694" priority="65" stopIfTrue="1" operator="equal">
      <formula>0</formula>
    </cfRule>
  </conditionalFormatting>
  <conditionalFormatting sqref="F29 I29 L29 O29 R29 C29 AA29 X29">
    <cfRule type="cellIs" dxfId="693" priority="63" stopIfTrue="1" operator="equal">
      <formula>0</formula>
    </cfRule>
  </conditionalFormatting>
  <conditionalFormatting sqref="AG29">
    <cfRule type="cellIs" dxfId="692" priority="61" stopIfTrue="1" operator="equal">
      <formula>0</formula>
    </cfRule>
  </conditionalFormatting>
  <conditionalFormatting sqref="F33 I33 L33 O33 R33 U33 C33">
    <cfRule type="cellIs" dxfId="691" priority="60" stopIfTrue="1" operator="equal">
      <formula>0</formula>
    </cfRule>
  </conditionalFormatting>
  <conditionalFormatting sqref="F37 I37 L37 O37 R37 U37 X37 C37">
    <cfRule type="cellIs" dxfId="690" priority="57" stopIfTrue="1" operator="equal">
      <formula>0</formula>
    </cfRule>
  </conditionalFormatting>
  <conditionalFormatting sqref="AG37">
    <cfRule type="cellIs" dxfId="689" priority="56" stopIfTrue="1" operator="equal">
      <formula>0</formula>
    </cfRule>
  </conditionalFormatting>
  <conditionalFormatting sqref="F41 I41 L41 O41 R41 U41 X41 AA41 C41">
    <cfRule type="cellIs" dxfId="688" priority="54" stopIfTrue="1" operator="equal">
      <formula>0</formula>
    </cfRule>
  </conditionalFormatting>
  <conditionalFormatting sqref="C45">
    <cfRule type="cellIs" dxfId="687" priority="52" stopIfTrue="1" operator="equal">
      <formula>0</formula>
    </cfRule>
  </conditionalFormatting>
  <conditionalFormatting sqref="F45 I45 L45 O45 R45 U45 X45 AA45 AD45">
    <cfRule type="cellIs" dxfId="686" priority="51" stopIfTrue="1" operator="equal">
      <formula>0</formula>
    </cfRule>
  </conditionalFormatting>
  <conditionalFormatting sqref="U4">
    <cfRule type="cellIs" dxfId="685" priority="50" stopIfTrue="1" operator="equal">
      <formula>0</formula>
    </cfRule>
  </conditionalFormatting>
  <conditionalFormatting sqref="U5">
    <cfRule type="cellIs" dxfId="684" priority="49" stopIfTrue="1" operator="equal">
      <formula>0</formula>
    </cfRule>
  </conditionalFormatting>
  <conditionalFormatting sqref="U24">
    <cfRule type="cellIs" dxfId="683" priority="48" stopIfTrue="1" operator="equal">
      <formula>0</formula>
    </cfRule>
  </conditionalFormatting>
  <conditionalFormatting sqref="U25">
    <cfRule type="cellIs" dxfId="682" priority="47" stopIfTrue="1" operator="equal">
      <formula>0</formula>
    </cfRule>
  </conditionalFormatting>
  <conditionalFormatting sqref="R4">
    <cfRule type="cellIs" dxfId="681" priority="46" stopIfTrue="1" operator="equal">
      <formula>0</formula>
    </cfRule>
  </conditionalFormatting>
  <conditionalFormatting sqref="R5">
    <cfRule type="cellIs" dxfId="680" priority="45" stopIfTrue="1" operator="equal">
      <formula>0</formula>
    </cfRule>
  </conditionalFormatting>
  <conditionalFormatting sqref="U8">
    <cfRule type="cellIs" dxfId="679" priority="44" stopIfTrue="1" operator="equal">
      <formula>0</formula>
    </cfRule>
  </conditionalFormatting>
  <conditionalFormatting sqref="U9">
    <cfRule type="cellIs" dxfId="678" priority="43" stopIfTrue="1" operator="equal">
      <formula>0</formula>
    </cfRule>
  </conditionalFormatting>
  <conditionalFormatting sqref="AD36">
    <cfRule type="cellIs" dxfId="677" priority="42" stopIfTrue="1" operator="equal">
      <formula>0</formula>
    </cfRule>
  </conditionalFormatting>
  <conditionalFormatting sqref="AD37">
    <cfRule type="cellIs" dxfId="676" priority="41" stopIfTrue="1" operator="equal">
      <formula>0</formula>
    </cfRule>
  </conditionalFormatting>
  <conditionalFormatting sqref="R20">
    <cfRule type="cellIs" dxfId="675" priority="40" stopIfTrue="1" operator="equal">
      <formula>0</formula>
    </cfRule>
  </conditionalFormatting>
  <conditionalFormatting sqref="R21">
    <cfRule type="cellIs" dxfId="674" priority="39" stopIfTrue="1" operator="equal">
      <formula>0</formula>
    </cfRule>
  </conditionalFormatting>
  <conditionalFormatting sqref="AG20">
    <cfRule type="cellIs" dxfId="673" priority="38" stopIfTrue="1" operator="equal">
      <formula>0</formula>
    </cfRule>
  </conditionalFormatting>
  <conditionalFormatting sqref="AG21">
    <cfRule type="cellIs" dxfId="672" priority="37" stopIfTrue="1" operator="equal">
      <formula>0</formula>
    </cfRule>
  </conditionalFormatting>
  <conditionalFormatting sqref="AD24">
    <cfRule type="cellIs" dxfId="671" priority="36" stopIfTrue="1" operator="equal">
      <formula>0</formula>
    </cfRule>
  </conditionalFormatting>
  <conditionalFormatting sqref="AD25">
    <cfRule type="cellIs" dxfId="670" priority="35" stopIfTrue="1" operator="equal">
      <formula>0</formula>
    </cfRule>
  </conditionalFormatting>
  <conditionalFormatting sqref="X16">
    <cfRule type="cellIs" dxfId="669" priority="34" stopIfTrue="1" operator="equal">
      <formula>0</formula>
    </cfRule>
  </conditionalFormatting>
  <conditionalFormatting sqref="X17">
    <cfRule type="cellIs" dxfId="668" priority="33" stopIfTrue="1" operator="equal">
      <formula>0</formula>
    </cfRule>
  </conditionalFormatting>
  <conditionalFormatting sqref="AD4">
    <cfRule type="cellIs" dxfId="667" priority="32" stopIfTrue="1" operator="equal">
      <formula>0</formula>
    </cfRule>
  </conditionalFormatting>
  <conditionalFormatting sqref="AD5">
    <cfRule type="cellIs" dxfId="666" priority="31" stopIfTrue="1" operator="equal">
      <formula>0</formula>
    </cfRule>
  </conditionalFormatting>
  <conditionalFormatting sqref="I8">
    <cfRule type="cellIs" dxfId="665" priority="30" stopIfTrue="1" operator="equal">
      <formula>0</formula>
    </cfRule>
  </conditionalFormatting>
  <conditionalFormatting sqref="I9">
    <cfRule type="cellIs" dxfId="664" priority="29" stopIfTrue="1" operator="equal">
      <formula>0</formula>
    </cfRule>
  </conditionalFormatting>
  <conditionalFormatting sqref="AA12">
    <cfRule type="cellIs" dxfId="663" priority="28" stopIfTrue="1" operator="equal">
      <formula>0</formula>
    </cfRule>
  </conditionalFormatting>
  <conditionalFormatting sqref="AA13">
    <cfRule type="cellIs" dxfId="662" priority="27" stopIfTrue="1" operator="equal">
      <formula>0</formula>
    </cfRule>
  </conditionalFormatting>
  <conditionalFormatting sqref="AA32">
    <cfRule type="cellIs" dxfId="661" priority="26" stopIfTrue="1" operator="equal">
      <formula>0</formula>
    </cfRule>
  </conditionalFormatting>
  <conditionalFormatting sqref="AA33">
    <cfRule type="cellIs" dxfId="660" priority="25" stopIfTrue="1" operator="equal">
      <formula>0</formula>
    </cfRule>
  </conditionalFormatting>
  <conditionalFormatting sqref="AD32">
    <cfRule type="cellIs" dxfId="659" priority="24" stopIfTrue="1" operator="equal">
      <formula>0</formula>
    </cfRule>
  </conditionalFormatting>
  <conditionalFormatting sqref="AD33">
    <cfRule type="cellIs" dxfId="658" priority="23" stopIfTrue="1" operator="equal">
      <formula>0</formula>
    </cfRule>
  </conditionalFormatting>
  <conditionalFormatting sqref="AA16">
    <cfRule type="cellIs" dxfId="657" priority="22" stopIfTrue="1" operator="equal">
      <formula>0</formula>
    </cfRule>
  </conditionalFormatting>
  <conditionalFormatting sqref="AA17">
    <cfRule type="cellIs" dxfId="656" priority="21" stopIfTrue="1" operator="equal">
      <formula>0</formula>
    </cfRule>
  </conditionalFormatting>
  <conditionalFormatting sqref="L8">
    <cfRule type="cellIs" dxfId="655" priority="20" stopIfTrue="1" operator="equal">
      <formula>0</formula>
    </cfRule>
  </conditionalFormatting>
  <conditionalFormatting sqref="L9">
    <cfRule type="cellIs" dxfId="654" priority="19" stopIfTrue="1" operator="equal">
      <formula>0</formula>
    </cfRule>
  </conditionalFormatting>
  <conditionalFormatting sqref="L4">
    <cfRule type="cellIs" dxfId="653" priority="18" stopIfTrue="1" operator="equal">
      <formula>0</formula>
    </cfRule>
  </conditionalFormatting>
  <conditionalFormatting sqref="L5">
    <cfRule type="cellIs" dxfId="652" priority="17" stopIfTrue="1" operator="equal">
      <formula>0</formula>
    </cfRule>
  </conditionalFormatting>
  <conditionalFormatting sqref="AG32">
    <cfRule type="cellIs" dxfId="651" priority="16" stopIfTrue="1" operator="equal">
      <formula>0</formula>
    </cfRule>
  </conditionalFormatting>
  <conditionalFormatting sqref="AG33">
    <cfRule type="cellIs" dxfId="650" priority="15" stopIfTrue="1" operator="equal">
      <formula>0</formula>
    </cfRule>
  </conditionalFormatting>
  <conditionalFormatting sqref="O16">
    <cfRule type="cellIs" dxfId="649" priority="14" stopIfTrue="1" operator="equal">
      <formula>0</formula>
    </cfRule>
  </conditionalFormatting>
  <conditionalFormatting sqref="O17">
    <cfRule type="cellIs" dxfId="648" priority="13" stopIfTrue="1" operator="equal">
      <formula>0</formula>
    </cfRule>
  </conditionalFormatting>
  <conditionalFormatting sqref="R12">
    <cfRule type="cellIs" dxfId="647" priority="12" stopIfTrue="1" operator="equal">
      <formula>0</formula>
    </cfRule>
  </conditionalFormatting>
  <conditionalFormatting sqref="R13">
    <cfRule type="cellIs" dxfId="646" priority="11" stopIfTrue="1" operator="equal">
      <formula>0</formula>
    </cfRule>
  </conditionalFormatting>
  <conditionalFormatting sqref="AD28">
    <cfRule type="cellIs" dxfId="645" priority="10" stopIfTrue="1" operator="equal">
      <formula>0</formula>
    </cfRule>
  </conditionalFormatting>
  <conditionalFormatting sqref="AD29">
    <cfRule type="cellIs" dxfId="644" priority="9" stopIfTrue="1" operator="equal">
      <formula>0</formula>
    </cfRule>
  </conditionalFormatting>
  <conditionalFormatting sqref="AG4">
    <cfRule type="cellIs" dxfId="643" priority="8" stopIfTrue="1" operator="equal">
      <formula>0</formula>
    </cfRule>
  </conditionalFormatting>
  <conditionalFormatting sqref="AG5">
    <cfRule type="cellIs" dxfId="642" priority="7" stopIfTrue="1" operator="equal">
      <formula>0</formula>
    </cfRule>
  </conditionalFormatting>
  <conditionalFormatting sqref="AA4">
    <cfRule type="cellIs" dxfId="641" priority="6" stopIfTrue="1" operator="equal">
      <formula>0</formula>
    </cfRule>
  </conditionalFormatting>
  <conditionalFormatting sqref="AA5">
    <cfRule type="cellIs" dxfId="640" priority="5" stopIfTrue="1" operator="equal">
      <formula>0</formula>
    </cfRule>
  </conditionalFormatting>
  <conditionalFormatting sqref="U20">
    <cfRule type="cellIs" dxfId="639" priority="4" stopIfTrue="1" operator="equal">
      <formula>0</formula>
    </cfRule>
  </conditionalFormatting>
  <conditionalFormatting sqref="U21">
    <cfRule type="cellIs" dxfId="638" priority="3" stopIfTrue="1" operator="equal">
      <formula>0</formula>
    </cfRule>
  </conditionalFormatting>
  <conditionalFormatting sqref="AG40">
    <cfRule type="cellIs" dxfId="637" priority="2" stopIfTrue="1" operator="equal">
      <formula>0</formula>
    </cfRule>
  </conditionalFormatting>
  <conditionalFormatting sqref="AG41">
    <cfRule type="cellIs" dxfId="636" priority="1" stopIfTrue="1" operator="equal">
      <formula>0</formula>
    </cfRule>
  </conditionalFormatting>
  <dataValidations count="3">
    <dataValidation type="list" allowBlank="1" showInputMessage="1" showErrorMessage="1" sqref="AA1:AB1" xr:uid="{00000000-0002-0000-0100-000000000000}">
      <formula1>"前期,後期"</formula1>
    </dataValidation>
    <dataValidation type="list" allowBlank="1" showInputMessage="1" showErrorMessage="1" sqref="T1:U1" xr:uid="{00000000-0002-0000-0100-000001000000}">
      <formula1>"１,２,３,４,５,６,７,８,９,１０,１１,１２,１３,１４,１５,１６"</formula1>
    </dataValidation>
    <dataValidation type="list" allowBlank="1" showInputMessage="1" showErrorMessage="1" sqref="AC1" xr:uid="{00000000-0002-0000-0100-000002000000}">
      <formula1>"Ａ,Ｂ,Ｃ,Ｄ,Ｅ,Ｆ,Ｇ,Ｈ"</formula1>
    </dataValidation>
  </dataValidations>
  <pageMargins left="0.7" right="0.7" top="0.75" bottom="0.75" header="0.3" footer="0.3"/>
  <pageSetup paperSize="9" scale="4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Y50"/>
  <sheetViews>
    <sheetView topLeftCell="A26" zoomScale="81" zoomScaleNormal="81" workbookViewId="0">
      <selection activeCell="AR3" sqref="AR1:AR1048576"/>
    </sheetView>
  </sheetViews>
  <sheetFormatPr defaultColWidth="9" defaultRowHeight="13.2" x14ac:dyDescent="0.2"/>
  <cols>
    <col min="1" max="1" width="3.44140625" style="36" customWidth="1"/>
    <col min="2" max="2" width="13.77734375" style="1" customWidth="1"/>
    <col min="3" max="35" width="4" style="1" customWidth="1"/>
    <col min="36" max="43" width="8.6640625" style="1" customWidth="1"/>
    <col min="44" max="44" width="8.6640625" style="170" customWidth="1"/>
    <col min="45" max="46" width="5.6640625" style="1" customWidth="1"/>
    <col min="47" max="47" width="4.44140625" style="1" customWidth="1"/>
    <col min="48" max="50" width="9" style="1"/>
    <col min="51" max="51" width="9" style="1" hidden="1" customWidth="1"/>
    <col min="52" max="16384" width="9" style="1"/>
  </cols>
  <sheetData>
    <row r="1" spans="1:51" ht="30" customHeight="1" x14ac:dyDescent="0.2">
      <c r="A1" s="4"/>
      <c r="B1" s="4"/>
      <c r="C1" s="19"/>
      <c r="D1" s="55">
        <v>2017</v>
      </c>
      <c r="E1" s="55"/>
      <c r="F1" s="55"/>
      <c r="G1" s="56" t="s">
        <v>75</v>
      </c>
      <c r="H1" s="56"/>
      <c r="I1" s="56"/>
      <c r="J1" s="56"/>
      <c r="K1" s="56"/>
      <c r="L1" s="56"/>
      <c r="M1" s="56"/>
      <c r="N1" s="56"/>
      <c r="O1" s="56"/>
      <c r="P1" s="56"/>
      <c r="Q1" s="56"/>
      <c r="R1" s="56"/>
      <c r="S1" s="56"/>
      <c r="T1" s="57" t="s">
        <v>80</v>
      </c>
      <c r="U1" s="57"/>
      <c r="V1" s="47" t="s">
        <v>13</v>
      </c>
      <c r="W1" s="47"/>
      <c r="X1" s="47"/>
      <c r="Y1" s="47"/>
      <c r="Z1" s="47"/>
      <c r="AA1" s="58" t="s">
        <v>78</v>
      </c>
      <c r="AB1" s="58"/>
      <c r="AC1" s="4"/>
      <c r="AD1" s="128" t="s">
        <v>84</v>
      </c>
      <c r="AE1" s="128"/>
      <c r="AF1" s="128"/>
      <c r="AG1" s="128"/>
      <c r="AH1" s="47"/>
      <c r="AI1" s="47"/>
      <c r="AJ1" s="4"/>
      <c r="AK1" s="4"/>
      <c r="AL1" s="4"/>
      <c r="AN1" s="48">
        <f ca="1">TODAY()</f>
        <v>43087</v>
      </c>
      <c r="AO1" s="48"/>
      <c r="AP1" s="48"/>
      <c r="AQ1" s="3" t="s">
        <v>0</v>
      </c>
      <c r="AR1" s="169"/>
      <c r="AS1" s="5"/>
      <c r="AT1" s="5"/>
      <c r="AV1" s="6"/>
      <c r="AW1" s="6"/>
      <c r="AX1" s="6"/>
    </row>
    <row r="2" spans="1:51" ht="24" customHeight="1" x14ac:dyDescent="0.2">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V2" s="6"/>
      <c r="AW2" s="6"/>
      <c r="AX2" s="6"/>
    </row>
    <row r="3" spans="1:51" ht="30" customHeight="1" x14ac:dyDescent="0.2">
      <c r="A3" s="37">
        <f>AC1</f>
        <v>0</v>
      </c>
      <c r="B3" s="40" t="s">
        <v>83</v>
      </c>
      <c r="C3" s="49" t="str">
        <f>B4</f>
        <v>千歳台</v>
      </c>
      <c r="D3" s="50"/>
      <c r="E3" s="51"/>
      <c r="F3" s="49" t="str">
        <f>B8</f>
        <v>砧南</v>
      </c>
      <c r="G3" s="50"/>
      <c r="H3" s="51"/>
      <c r="I3" s="49" t="str">
        <f>B12</f>
        <v>竹の子</v>
      </c>
      <c r="J3" s="50"/>
      <c r="K3" s="51"/>
      <c r="L3" s="49" t="str">
        <f>B16</f>
        <v>テキサス</v>
      </c>
      <c r="M3" s="50"/>
      <c r="N3" s="51"/>
      <c r="O3" s="52" t="str">
        <f>B20</f>
        <v>ＳＷＦＣ</v>
      </c>
      <c r="P3" s="53"/>
      <c r="Q3" s="54"/>
      <c r="R3" s="52" t="str">
        <f>B24</f>
        <v>キタミ</v>
      </c>
      <c r="S3" s="53"/>
      <c r="T3" s="54"/>
      <c r="U3" s="49" t="str">
        <f>B28</f>
        <v>チャンプ</v>
      </c>
      <c r="V3" s="50"/>
      <c r="W3" s="51"/>
      <c r="X3" s="52" t="str">
        <f>B32</f>
        <v>若林</v>
      </c>
      <c r="Y3" s="53"/>
      <c r="Z3" s="54"/>
      <c r="AA3" s="49" t="str">
        <f>B36</f>
        <v>コスモ</v>
      </c>
      <c r="AB3" s="50"/>
      <c r="AC3" s="51"/>
      <c r="AD3" s="49" t="str">
        <f>B40</f>
        <v>瀬田</v>
      </c>
      <c r="AE3" s="50"/>
      <c r="AF3" s="51"/>
      <c r="AG3" s="49" t="str">
        <f>B44</f>
        <v>明正</v>
      </c>
      <c r="AH3" s="50"/>
      <c r="AI3" s="51"/>
      <c r="AJ3" s="9" t="s">
        <v>1</v>
      </c>
      <c r="AK3" s="9" t="s">
        <v>2</v>
      </c>
      <c r="AL3" s="9" t="s">
        <v>3</v>
      </c>
      <c r="AM3" s="9" t="s">
        <v>4</v>
      </c>
      <c r="AN3" s="9" t="s">
        <v>5</v>
      </c>
      <c r="AO3" s="9" t="s">
        <v>6</v>
      </c>
      <c r="AP3" s="9" t="s">
        <v>7</v>
      </c>
      <c r="AQ3" s="9" t="s">
        <v>8</v>
      </c>
      <c r="AR3" s="171" t="s">
        <v>9</v>
      </c>
      <c r="AS3" s="10"/>
      <c r="AT3" s="11"/>
      <c r="AV3" s="6"/>
      <c r="AW3" s="6"/>
      <c r="AX3" s="6"/>
    </row>
    <row r="4" spans="1:51" ht="20.100000000000001" customHeight="1" x14ac:dyDescent="0.2">
      <c r="A4" s="60">
        <v>1</v>
      </c>
      <c r="B4" s="129" t="s">
        <v>108</v>
      </c>
      <c r="C4" s="63"/>
      <c r="D4" s="64"/>
      <c r="E4" s="65"/>
      <c r="F4" s="72">
        <v>42953</v>
      </c>
      <c r="G4" s="73"/>
      <c r="H4" s="74"/>
      <c r="I4" s="72">
        <v>43009</v>
      </c>
      <c r="J4" s="73"/>
      <c r="K4" s="74"/>
      <c r="L4" s="72">
        <v>42952</v>
      </c>
      <c r="M4" s="73"/>
      <c r="N4" s="74"/>
      <c r="O4" s="72">
        <v>42973</v>
      </c>
      <c r="P4" s="73"/>
      <c r="Q4" s="74"/>
      <c r="R4" s="72">
        <v>42910</v>
      </c>
      <c r="S4" s="73"/>
      <c r="T4" s="74"/>
      <c r="U4" s="72">
        <v>42981</v>
      </c>
      <c r="V4" s="73"/>
      <c r="W4" s="74"/>
      <c r="X4" s="72">
        <v>42933</v>
      </c>
      <c r="Y4" s="73"/>
      <c r="Z4" s="74"/>
      <c r="AA4" s="72">
        <v>42938</v>
      </c>
      <c r="AB4" s="73"/>
      <c r="AC4" s="74"/>
      <c r="AD4" s="72">
        <v>43001</v>
      </c>
      <c r="AE4" s="73"/>
      <c r="AF4" s="74"/>
      <c r="AG4" s="72">
        <v>42996</v>
      </c>
      <c r="AH4" s="73"/>
      <c r="AI4" s="74"/>
      <c r="AJ4" s="106">
        <f>IF(AND($D7="",$G7="",$J7="",$M7="",$P7="",$S7="",$V7="",$Y7="",$AB7="",$AE7="",$AH7=""),"",SUM((COUNTIF($C7:$AI7,"○")),(COUNTIF($C7:$AI7,"●")),(COUNTIF($C7:$AI7,"△"))))</f>
        <v>10</v>
      </c>
      <c r="AK4" s="75">
        <f>IF(AND($D7="",$G7="",$J7="",$M7="",$P7="",$S7="",$V7="",$Y7="",$AB7="",$AE7="",$AH7=""),"",SUM($AS7:$AU7))</f>
        <v>14</v>
      </c>
      <c r="AL4" s="75">
        <f>IF(AND($D7="",$G7="",$J7="",$J7="",$M7="",$P7="",$S7="",$V7="",$Y7="",$AB7="",$AE7="",$AH7=""),"",COUNTIF(C7:AI7,"○"))</f>
        <v>4</v>
      </c>
      <c r="AM4" s="75">
        <f>IF(AND($D7="",$G7="",$J7="",$J7="",$M7="",$P7="",$S7="",$V7="",$Y7="",$AB7="",$AE7="",$AH7=""),"",COUNTIF(C7:AI7,"●"))</f>
        <v>4</v>
      </c>
      <c r="AN4" s="75">
        <f>IF(AND($D7="",$G7="",$J7="",$J7="",$M7="",$P7="",$S7="",$V7="",$Y7="",$AB7="",$AE7="",$AH7=""),"",COUNTIF(C7:AI7,"△"))</f>
        <v>2</v>
      </c>
      <c r="AO4" s="75">
        <f>IF(AND($C7="",$F7="",$I7="",$L7="",$O7="",$R7="",$U7="",$X7="",$AA7="",$AD7="",$AG7=""),"",SUM($C7,$F7,$I7,$L7,$O7,$R7,$U7,$X7,$AA7,$AD7,$AG7))</f>
        <v>16</v>
      </c>
      <c r="AP4" s="75">
        <f>IF(AND($E7="",$H7="",$K7="",$N7="",$Q7="",$T7="",$W7="",$Z7="",$AC7="",$AF7="",$AI7=""),"",SUM($E7,$H7,$K7,$N7,$Q7,$T7,$W7,$Z7,$AC7,$AF7,$AI7))</f>
        <v>15</v>
      </c>
      <c r="AQ4" s="75">
        <f>IF(AND($AO4="",$AP4=""),"",($AO4-$AP4))</f>
        <v>1</v>
      </c>
      <c r="AR4" s="172">
        <v>8</v>
      </c>
      <c r="AS4" s="11"/>
      <c r="AT4" s="11"/>
      <c r="AV4" s="6"/>
      <c r="AW4" s="6"/>
      <c r="AX4" s="6"/>
      <c r="AY4" s="84">
        <f>IFERROR(AK4+AQ4*0.01,"")</f>
        <v>14.01</v>
      </c>
    </row>
    <row r="5" spans="1:51" ht="20.100000000000001" customHeight="1" x14ac:dyDescent="0.2">
      <c r="A5" s="61"/>
      <c r="B5" s="130"/>
      <c r="C5" s="66"/>
      <c r="D5" s="67"/>
      <c r="E5" s="68"/>
      <c r="F5" s="85" t="s">
        <v>90</v>
      </c>
      <c r="G5" s="86"/>
      <c r="H5" s="87"/>
      <c r="I5" s="85" t="s">
        <v>176</v>
      </c>
      <c r="J5" s="86"/>
      <c r="K5" s="87"/>
      <c r="L5" s="85" t="s">
        <v>151</v>
      </c>
      <c r="M5" s="86"/>
      <c r="N5" s="87"/>
      <c r="O5" s="85" t="s">
        <v>155</v>
      </c>
      <c r="P5" s="86"/>
      <c r="Q5" s="87"/>
      <c r="R5" s="85" t="s">
        <v>124</v>
      </c>
      <c r="S5" s="86"/>
      <c r="T5" s="87"/>
      <c r="U5" s="85" t="s">
        <v>164</v>
      </c>
      <c r="V5" s="86"/>
      <c r="W5" s="87"/>
      <c r="X5" s="85" t="s">
        <v>138</v>
      </c>
      <c r="Y5" s="86"/>
      <c r="Z5" s="87"/>
      <c r="AA5" s="85" t="s">
        <v>141</v>
      </c>
      <c r="AB5" s="86"/>
      <c r="AC5" s="87"/>
      <c r="AD5" s="85" t="s">
        <v>159</v>
      </c>
      <c r="AE5" s="86"/>
      <c r="AF5" s="87"/>
      <c r="AG5" s="85" t="s">
        <v>171</v>
      </c>
      <c r="AH5" s="86"/>
      <c r="AI5" s="87"/>
      <c r="AJ5" s="107"/>
      <c r="AK5" s="76"/>
      <c r="AL5" s="76"/>
      <c r="AM5" s="76"/>
      <c r="AN5" s="76"/>
      <c r="AO5" s="76"/>
      <c r="AP5" s="76"/>
      <c r="AQ5" s="76"/>
      <c r="AR5" s="173"/>
      <c r="AS5" s="11"/>
      <c r="AT5" s="11"/>
      <c r="AV5" s="6"/>
      <c r="AW5" s="6"/>
      <c r="AX5" s="6"/>
      <c r="AY5" s="84"/>
    </row>
    <row r="6" spans="1:51" ht="20.100000000000001" customHeight="1" x14ac:dyDescent="0.2">
      <c r="A6" s="61"/>
      <c r="B6" s="130"/>
      <c r="C6" s="66"/>
      <c r="D6" s="67"/>
      <c r="E6" s="68"/>
      <c r="F6" s="78"/>
      <c r="G6" s="79"/>
      <c r="H6" s="80"/>
      <c r="I6" s="78"/>
      <c r="J6" s="79"/>
      <c r="K6" s="80"/>
      <c r="L6" s="78"/>
      <c r="M6" s="79"/>
      <c r="N6" s="80"/>
      <c r="O6" s="78"/>
      <c r="P6" s="79"/>
      <c r="Q6" s="80"/>
      <c r="R6" s="78"/>
      <c r="S6" s="79"/>
      <c r="T6" s="80"/>
      <c r="U6" s="78"/>
      <c r="V6" s="79"/>
      <c r="W6" s="80"/>
      <c r="X6" s="78"/>
      <c r="Y6" s="79"/>
      <c r="Z6" s="80"/>
      <c r="AA6" s="78"/>
      <c r="AB6" s="79"/>
      <c r="AC6" s="80"/>
      <c r="AD6" s="78"/>
      <c r="AE6" s="79"/>
      <c r="AF6" s="80"/>
      <c r="AG6" s="78"/>
      <c r="AH6" s="79"/>
      <c r="AI6" s="80"/>
      <c r="AJ6" s="107"/>
      <c r="AK6" s="76"/>
      <c r="AL6" s="76"/>
      <c r="AM6" s="76"/>
      <c r="AN6" s="76"/>
      <c r="AO6" s="76"/>
      <c r="AP6" s="76"/>
      <c r="AQ6" s="76"/>
      <c r="AR6" s="173"/>
      <c r="AS6" s="11"/>
      <c r="AT6" s="11"/>
      <c r="AV6" s="6"/>
      <c r="AW6" s="6"/>
      <c r="AX6" s="6"/>
      <c r="AY6" s="84"/>
    </row>
    <row r="7" spans="1:51" ht="24" customHeight="1" x14ac:dyDescent="0.2">
      <c r="A7" s="62"/>
      <c r="B7" s="131"/>
      <c r="C7" s="69"/>
      <c r="D7" s="70"/>
      <c r="E7" s="71"/>
      <c r="F7" s="33">
        <v>1</v>
      </c>
      <c r="G7" s="34" t="str">
        <f>IF(AND($F7="",$H7=""),"",IF($F7&gt;$H7,"○",IF($F7=$H7,"△",IF($F7&lt;$H7,"●"))))</f>
        <v>●</v>
      </c>
      <c r="H7" s="35">
        <v>2</v>
      </c>
      <c r="I7" s="33">
        <v>2</v>
      </c>
      <c r="J7" s="34" t="str">
        <f>IF(AND($I7="",$K7=""),"",IF($I7&gt;$K7,"○",IF($I7=$K7,"△",IF($I7&lt;$K7,"●"))))</f>
        <v>△</v>
      </c>
      <c r="K7" s="35">
        <v>2</v>
      </c>
      <c r="L7" s="33">
        <v>1</v>
      </c>
      <c r="M7" s="34" t="str">
        <f>IF(AND($L7="",$N7=""),"",IF($L7&gt;$N7,"○",IF($L7=$N7,"△",IF($L7&lt;$N7,"●"))))</f>
        <v>●</v>
      </c>
      <c r="N7" s="35">
        <v>4</v>
      </c>
      <c r="O7" s="33">
        <v>2</v>
      </c>
      <c r="P7" s="34" t="str">
        <f>IF(AND($O7="",$Q7=""),"",IF($O7&gt;$Q7,"○",IF($O7=$Q7,"△",IF($O7&lt;$Q7,"●"))))</f>
        <v>○</v>
      </c>
      <c r="Q7" s="35">
        <v>0</v>
      </c>
      <c r="R7" s="33">
        <v>1</v>
      </c>
      <c r="S7" s="34" t="str">
        <f>IF(AND($R7="",$T7=""),"",IF($R7&gt;$T7,"○",IF($R7=$T7,"△",IF($R7&lt;$T7,"●"))))</f>
        <v>●</v>
      </c>
      <c r="T7" s="35">
        <v>3</v>
      </c>
      <c r="U7" s="33">
        <v>1</v>
      </c>
      <c r="V7" s="34" t="str">
        <f>IF(AND($U7="",$W7=""),"",IF($U7&gt;$W7,"○",IF($U7=$W7,"△",IF($U7&lt;$W7,"●"))))</f>
        <v>△</v>
      </c>
      <c r="W7" s="35">
        <v>1</v>
      </c>
      <c r="X7" s="33">
        <v>3</v>
      </c>
      <c r="Y7" s="34" t="str">
        <f>IF(AND($X7="",$Z7=""),"",IF($X7&gt;$Z7,"○",IF($X7=$Z7,"△",IF($X7&lt;$Z7,"●"))))</f>
        <v>○</v>
      </c>
      <c r="Z7" s="35">
        <v>0</v>
      </c>
      <c r="AA7" s="33">
        <v>2</v>
      </c>
      <c r="AB7" s="34" t="str">
        <f>IF(AND($AA7="",$AC7=""),"",IF($AA7&gt;$AC7,"○",IF($AA7=$AC7,"△",IF($AA7&lt;$AC7,"●"))))</f>
        <v>○</v>
      </c>
      <c r="AC7" s="35">
        <v>0</v>
      </c>
      <c r="AD7" s="33">
        <v>3</v>
      </c>
      <c r="AE7" s="34" t="str">
        <f>IF(AND($AD7="",$AF7=""),"",IF($AD7&gt;$AF7,"○",IF($AD7=$AF7,"△",IF($AD7&lt;$AF7,"●"))))</f>
        <v>○</v>
      </c>
      <c r="AF7" s="35">
        <v>2</v>
      </c>
      <c r="AG7" s="33">
        <v>0</v>
      </c>
      <c r="AH7" s="34" t="str">
        <f>IF(AND($AG7="",$AI7=""),"",IF($AG7&gt;$AI7,"○",IF($AG7=$AI7,"△",IF($AG7&lt;$AI7,"●"))))</f>
        <v>●</v>
      </c>
      <c r="AI7" s="35">
        <v>1</v>
      </c>
      <c r="AJ7" s="108"/>
      <c r="AK7" s="77"/>
      <c r="AL7" s="77"/>
      <c r="AM7" s="77"/>
      <c r="AN7" s="77"/>
      <c r="AO7" s="77"/>
      <c r="AP7" s="77"/>
      <c r="AQ7" s="77"/>
      <c r="AR7" s="174"/>
      <c r="AS7" s="13">
        <f>COUNTIF(C7:AI7,"○")*3</f>
        <v>12</v>
      </c>
      <c r="AT7" s="13">
        <f>COUNTIF(C7:AI7,"△")*1</f>
        <v>2</v>
      </c>
      <c r="AU7" s="13">
        <f>COUNTIF(C7:AI7,"●")*0</f>
        <v>0</v>
      </c>
      <c r="AV7" s="14" t="str">
        <f>B4</f>
        <v>千歳台</v>
      </c>
      <c r="AW7" s="14" t="str">
        <f>IF(AND(AR4:AR43=""),"",VLOOKUP(1,AR4:AV43,5,0))</f>
        <v/>
      </c>
      <c r="AX7" s="6"/>
      <c r="AY7" s="84"/>
    </row>
    <row r="8" spans="1:51" ht="20.100000000000001" customHeight="1" x14ac:dyDescent="0.2">
      <c r="A8" s="60">
        <v>2</v>
      </c>
      <c r="B8" s="129" t="s">
        <v>135</v>
      </c>
      <c r="C8" s="88">
        <f>IF(AND(F$4=""),"",F$4)</f>
        <v>42953</v>
      </c>
      <c r="D8" s="89"/>
      <c r="E8" s="90"/>
      <c r="F8" s="94"/>
      <c r="G8" s="95"/>
      <c r="H8" s="96"/>
      <c r="I8" s="72">
        <v>42996</v>
      </c>
      <c r="J8" s="73"/>
      <c r="K8" s="74"/>
      <c r="L8" s="72">
        <v>42933</v>
      </c>
      <c r="M8" s="73"/>
      <c r="N8" s="74"/>
      <c r="O8" s="72">
        <v>42925</v>
      </c>
      <c r="P8" s="73"/>
      <c r="Q8" s="74"/>
      <c r="R8" s="72">
        <v>42932</v>
      </c>
      <c r="S8" s="73"/>
      <c r="T8" s="74"/>
      <c r="U8" s="72">
        <v>42953</v>
      </c>
      <c r="V8" s="73"/>
      <c r="W8" s="74"/>
      <c r="X8" s="72">
        <v>42938</v>
      </c>
      <c r="Y8" s="73"/>
      <c r="Z8" s="74"/>
      <c r="AA8" s="72">
        <v>42952</v>
      </c>
      <c r="AB8" s="73"/>
      <c r="AC8" s="74"/>
      <c r="AD8" s="72">
        <v>43008</v>
      </c>
      <c r="AE8" s="73"/>
      <c r="AF8" s="74"/>
      <c r="AG8" s="72">
        <v>42945</v>
      </c>
      <c r="AH8" s="73"/>
      <c r="AI8" s="74"/>
      <c r="AJ8" s="75">
        <f t="shared" ref="AJ8" si="0">IF(AND($D11="",$G11="",$J11="",$M11="",$P11="",$S11="",$V11="",$Y11="",$AB11="",$AE11="",$AH11=""),"",SUM((COUNTIF($C11:$AI11,"○")),(COUNTIF($C11:$AI11,"●")),(COUNTIF($C11:$AI11,"△"))))</f>
        <v>10</v>
      </c>
      <c r="AK8" s="75">
        <f t="shared" ref="AK8" si="1">IF(AND($D11="",$G11="",$J11="",$M11="",$P11="",$S11="",$V11="",$Y11="",$AB11="",$AE11="",$AH11=""),"",SUM($AS11:$AU11))</f>
        <v>19</v>
      </c>
      <c r="AL8" s="75">
        <f t="shared" ref="AL8" si="2">IF(AND($D11="",$G11="",$J11="",$J11="",$M11="",$P11="",$S11="",$V11="",$Y11="",$AB11="",$AE11="",$AH11=""),"",COUNTIF(C11:AI11,"○"))</f>
        <v>6</v>
      </c>
      <c r="AM8" s="75">
        <f t="shared" ref="AM8" si="3">IF(AND($D11="",$G11="",$J11="",$J11="",$M11="",$P11="",$S11="",$V11="",$Y11="",$AB11="",$AE11="",$AH11=""),"",COUNTIF(C11:AI11,"●"))</f>
        <v>3</v>
      </c>
      <c r="AN8" s="75">
        <f t="shared" ref="AN8" si="4">IF(AND($D11="",$G11="",$J11="",$J11="",$M11="",$P11="",$S11="",$V11="",$Y11="",$AB11="",$AE11="",$AH11=""),"",COUNTIF(C11:AI11,"△"))</f>
        <v>1</v>
      </c>
      <c r="AO8" s="75">
        <f t="shared" ref="AO8" si="5">IF(AND($C11="",$F11="",$I11="",$L11="",$O11="",$R11="",$U11="",$X11="",$AA11="",$AD11="",$AG11=""),"",SUM($C11,$F11,$I11,$L11,$O11,$R11,$U11,$X11,$AA11,$AD11,$AG11))</f>
        <v>14</v>
      </c>
      <c r="AP8" s="75">
        <f t="shared" ref="AP8" si="6">IF(AND($E11="",$H11="",$K11="",$N11="",$Q11="",$T11="",$W11="",$Z11="",$AC11="",$AF11="",$AI11=""),"",SUM($E11,$H11,$K11,$N11,$Q11,$T11,$W11,$Z11,$AC11,$AF11,$AI11))</f>
        <v>10</v>
      </c>
      <c r="AQ8" s="75">
        <f t="shared" ref="AQ8" si="7">IF(AND($AO8="",$AP8=""),"",($AO8-$AP8))</f>
        <v>4</v>
      </c>
      <c r="AR8" s="172">
        <f>IF(AND($AJ8=""),"",RANK(AY8,AY$4:AY$47))</f>
        <v>4</v>
      </c>
      <c r="AS8" s="11"/>
      <c r="AT8" s="11"/>
      <c r="AV8" s="6"/>
      <c r="AW8" s="6"/>
      <c r="AX8" s="6"/>
      <c r="AY8" s="84">
        <f t="shared" ref="AY8" si="8">IFERROR(AK8+AQ8*0.01,"")</f>
        <v>19.04</v>
      </c>
    </row>
    <row r="9" spans="1:51" ht="20.100000000000001" customHeight="1" x14ac:dyDescent="0.2">
      <c r="A9" s="61"/>
      <c r="B9" s="130"/>
      <c r="C9" s="91" t="str">
        <f>IF(AND(F$5=""),"",F$5)</f>
        <v>総合G</v>
      </c>
      <c r="D9" s="92"/>
      <c r="E9" s="93"/>
      <c r="F9" s="97"/>
      <c r="G9" s="98"/>
      <c r="H9" s="99"/>
      <c r="I9" s="85" t="s">
        <v>171</v>
      </c>
      <c r="J9" s="86"/>
      <c r="K9" s="87"/>
      <c r="L9" s="85" t="s">
        <v>140</v>
      </c>
      <c r="M9" s="86"/>
      <c r="N9" s="87"/>
      <c r="O9" s="85" t="s">
        <v>139</v>
      </c>
      <c r="P9" s="86"/>
      <c r="Q9" s="87"/>
      <c r="R9" s="85" t="s">
        <v>140</v>
      </c>
      <c r="S9" s="86"/>
      <c r="T9" s="87"/>
      <c r="U9" s="85" t="s">
        <v>152</v>
      </c>
      <c r="V9" s="86"/>
      <c r="W9" s="87"/>
      <c r="X9" s="85" t="s">
        <v>142</v>
      </c>
      <c r="Y9" s="86"/>
      <c r="Z9" s="87"/>
      <c r="AA9" s="85" t="s">
        <v>151</v>
      </c>
      <c r="AB9" s="86"/>
      <c r="AC9" s="87"/>
      <c r="AD9" s="85" t="s">
        <v>161</v>
      </c>
      <c r="AE9" s="86"/>
      <c r="AF9" s="87"/>
      <c r="AG9" s="85" t="s">
        <v>143</v>
      </c>
      <c r="AH9" s="86"/>
      <c r="AI9" s="87"/>
      <c r="AJ9" s="76"/>
      <c r="AK9" s="76"/>
      <c r="AL9" s="76"/>
      <c r="AM9" s="76"/>
      <c r="AN9" s="76"/>
      <c r="AO9" s="76"/>
      <c r="AP9" s="76"/>
      <c r="AQ9" s="76"/>
      <c r="AR9" s="173"/>
      <c r="AS9" s="11"/>
      <c r="AT9" s="11"/>
      <c r="AV9" s="6"/>
      <c r="AW9" s="6"/>
      <c r="AX9" s="6"/>
      <c r="AY9" s="84"/>
    </row>
    <row r="10" spans="1:51" ht="20.100000000000001" customHeight="1" x14ac:dyDescent="0.2">
      <c r="A10" s="61"/>
      <c r="B10" s="130"/>
      <c r="C10" s="103" t="str">
        <f>IF(AND(F$6=""),"",F$6)</f>
        <v/>
      </c>
      <c r="D10" s="104"/>
      <c r="E10" s="105"/>
      <c r="F10" s="97"/>
      <c r="G10" s="98"/>
      <c r="H10" s="99"/>
      <c r="I10" s="78"/>
      <c r="J10" s="79"/>
      <c r="K10" s="80"/>
      <c r="L10" s="78"/>
      <c r="M10" s="79"/>
      <c r="N10" s="80"/>
      <c r="O10" s="78"/>
      <c r="P10" s="79"/>
      <c r="Q10" s="80"/>
      <c r="R10" s="78"/>
      <c r="S10" s="79"/>
      <c r="T10" s="80"/>
      <c r="U10" s="78"/>
      <c r="V10" s="79"/>
      <c r="W10" s="80"/>
      <c r="X10" s="78"/>
      <c r="Y10" s="79"/>
      <c r="Z10" s="80"/>
      <c r="AA10" s="78"/>
      <c r="AB10" s="79"/>
      <c r="AC10" s="80"/>
      <c r="AD10" s="78"/>
      <c r="AE10" s="79"/>
      <c r="AF10" s="80"/>
      <c r="AG10" s="78"/>
      <c r="AH10" s="79"/>
      <c r="AI10" s="80"/>
      <c r="AJ10" s="76"/>
      <c r="AK10" s="76"/>
      <c r="AL10" s="76"/>
      <c r="AM10" s="76"/>
      <c r="AN10" s="76"/>
      <c r="AO10" s="76"/>
      <c r="AP10" s="76"/>
      <c r="AQ10" s="76"/>
      <c r="AR10" s="173"/>
      <c r="AS10" s="11"/>
      <c r="AT10" s="11"/>
      <c r="AV10" s="6"/>
      <c r="AW10" s="6"/>
      <c r="AX10" s="6"/>
      <c r="AY10" s="84"/>
    </row>
    <row r="11" spans="1:51" ht="24" customHeight="1" x14ac:dyDescent="0.2">
      <c r="A11" s="62"/>
      <c r="B11" s="131"/>
      <c r="C11" s="12">
        <f>IF(AND(H$7=""),"",H$7)</f>
        <v>2</v>
      </c>
      <c r="D11" s="16" t="str">
        <f>IF(AND($C11="",$E11=""),"",IF($C11&gt;$E11,"○",IF($C11=$E11,"△",IF($C11&lt;$E11,"●"))))</f>
        <v>○</v>
      </c>
      <c r="E11" s="17">
        <f>IF(AND(F$7=""),"",F$7)</f>
        <v>1</v>
      </c>
      <c r="F11" s="100"/>
      <c r="G11" s="101"/>
      <c r="H11" s="102"/>
      <c r="I11" s="33">
        <v>1</v>
      </c>
      <c r="J11" s="34" t="str">
        <f>IF(AND($I11="",$K11=""),"",IF($I11&gt;$K11,"○",IF($I11=$K11,"△",IF($I11&lt;$K11,"●"))))</f>
        <v>●</v>
      </c>
      <c r="K11" s="35">
        <v>2</v>
      </c>
      <c r="L11" s="33">
        <v>0</v>
      </c>
      <c r="M11" s="34" t="str">
        <f>IF(AND($L11="",$N11=""),"",IF($L11&gt;$N11,"○",IF($L11=$N11,"△",IF($L11&lt;$N11,"●"))))</f>
        <v>●</v>
      </c>
      <c r="N11" s="35">
        <v>3</v>
      </c>
      <c r="O11" s="33">
        <v>1</v>
      </c>
      <c r="P11" s="34" t="str">
        <f>IF(AND($O11="",$Q11=""),"",IF($O11&gt;$Q11,"○",IF($O11=$Q11,"△",IF($O11&lt;$Q11,"●"))))</f>
        <v>○</v>
      </c>
      <c r="Q11" s="35">
        <v>0</v>
      </c>
      <c r="R11" s="33">
        <v>1</v>
      </c>
      <c r="S11" s="34" t="str">
        <f>IF(AND($R11="",$T11=""),"",IF($R11&gt;$T11,"○",IF($R11=$T11,"△",IF($R11&lt;$T11,"●"))))</f>
        <v>○</v>
      </c>
      <c r="T11" s="35">
        <v>0</v>
      </c>
      <c r="U11" s="33">
        <v>5</v>
      </c>
      <c r="V11" s="34" t="str">
        <f>IF(AND($U11="",$W11=""),"",IF($U11&gt;$W11,"○",IF($U11=$W11,"△",IF($U11&lt;$W11,"●"))))</f>
        <v>○</v>
      </c>
      <c r="W11" s="35">
        <v>3</v>
      </c>
      <c r="X11" s="33">
        <v>1</v>
      </c>
      <c r="Y11" s="34" t="str">
        <f>IF(AND($X11="",$Z11=""),"",IF($X11&gt;$Z11,"○",IF($X11=$Z11,"△",IF($X11&lt;$Z11,"●"))))</f>
        <v>○</v>
      </c>
      <c r="Z11" s="35">
        <v>0</v>
      </c>
      <c r="AA11" s="33">
        <v>3</v>
      </c>
      <c r="AB11" s="34" t="str">
        <f>IF(AND($AA11="",$AC11=""),"",IF($AA11&gt;$AC11,"○",IF($AA11=$AC11,"△",IF($AA11&lt;$AC11,"●"))))</f>
        <v>○</v>
      </c>
      <c r="AC11" s="35">
        <v>0</v>
      </c>
      <c r="AD11" s="33">
        <v>0</v>
      </c>
      <c r="AE11" s="34" t="str">
        <f>IF(AND($AD11="",$AF11=""),"",IF($AD11&gt;$AF11,"○",IF($AD11=$AF11,"△",IF($AD11&lt;$AF11,"●"))))</f>
        <v>△</v>
      </c>
      <c r="AF11" s="35">
        <v>0</v>
      </c>
      <c r="AG11" s="33">
        <v>0</v>
      </c>
      <c r="AH11" s="34" t="str">
        <f>IF(AND($AG11="",$AI11=""),"",IF($AG11&gt;$AI11,"○",IF($AG11=$AI11,"△",IF($AG11&lt;$AI11,"●"))))</f>
        <v>●</v>
      </c>
      <c r="AI11" s="35">
        <v>1</v>
      </c>
      <c r="AJ11" s="77"/>
      <c r="AK11" s="77"/>
      <c r="AL11" s="77"/>
      <c r="AM11" s="77"/>
      <c r="AN11" s="77"/>
      <c r="AO11" s="77"/>
      <c r="AP11" s="77"/>
      <c r="AQ11" s="77"/>
      <c r="AR11" s="174"/>
      <c r="AS11" s="13">
        <f>COUNTIF(C11:AI11,"○")*3</f>
        <v>18</v>
      </c>
      <c r="AT11" s="13">
        <f>COUNTIF(C11:AI11,"△")*1</f>
        <v>1</v>
      </c>
      <c r="AU11" s="13">
        <f>COUNTIF(C11:AI11,"●")*0</f>
        <v>0</v>
      </c>
      <c r="AV11" s="14" t="str">
        <f>B8</f>
        <v>砧南</v>
      </c>
      <c r="AW11" s="14"/>
      <c r="AX11" s="6"/>
      <c r="AY11" s="84"/>
    </row>
    <row r="12" spans="1:51" ht="20.100000000000001" customHeight="1" x14ac:dyDescent="0.2">
      <c r="A12" s="60">
        <v>3</v>
      </c>
      <c r="B12" s="129" t="s">
        <v>109</v>
      </c>
      <c r="C12" s="88">
        <f>IF(AND($I$4=""),"",$I$4)</f>
        <v>43009</v>
      </c>
      <c r="D12" s="89"/>
      <c r="E12" s="90"/>
      <c r="F12" s="88">
        <f>IF(AND($I$8=""),"",$I$8)</f>
        <v>42996</v>
      </c>
      <c r="G12" s="89"/>
      <c r="H12" s="90"/>
      <c r="I12" s="63"/>
      <c r="J12" s="64"/>
      <c r="K12" s="65"/>
      <c r="L12" s="72">
        <v>42910</v>
      </c>
      <c r="M12" s="73"/>
      <c r="N12" s="74"/>
      <c r="O12" s="72">
        <v>42933</v>
      </c>
      <c r="P12" s="73"/>
      <c r="Q12" s="74"/>
      <c r="R12" s="72">
        <v>42981</v>
      </c>
      <c r="S12" s="73"/>
      <c r="T12" s="74"/>
      <c r="U12" s="72">
        <v>42932</v>
      </c>
      <c r="V12" s="73"/>
      <c r="W12" s="74"/>
      <c r="X12" s="72">
        <v>42988</v>
      </c>
      <c r="Y12" s="73"/>
      <c r="Z12" s="74"/>
      <c r="AA12" s="72">
        <v>42925</v>
      </c>
      <c r="AB12" s="73"/>
      <c r="AC12" s="74"/>
      <c r="AD12" s="72">
        <v>42938</v>
      </c>
      <c r="AE12" s="73"/>
      <c r="AF12" s="74"/>
      <c r="AG12" s="72">
        <v>43009</v>
      </c>
      <c r="AH12" s="73"/>
      <c r="AI12" s="74"/>
      <c r="AJ12" s="75">
        <f t="shared" ref="AJ12" si="9">IF(AND($D15="",$G15="",$J15="",$M15="",$P15="",$S15="",$V15="",$Y15="",$AB15="",$AE15="",$AH15=""),"",SUM((COUNTIF($C15:$AI15,"○")),(COUNTIF($C15:$AI15,"●")),(COUNTIF($C15:$AI15,"△"))))</f>
        <v>10</v>
      </c>
      <c r="AK12" s="75">
        <f t="shared" ref="AK12" si="10">IF(AND($D15="",$G15="",$J15="",$M15="",$P15="",$S15="",$V15="",$Y15="",$AB15="",$AE15="",$AH15=""),"",SUM($AS15:$AU15))</f>
        <v>14</v>
      </c>
      <c r="AL12" s="75">
        <f t="shared" ref="AL12" si="11">IF(AND($D15="",$G15="",$J15="",$J15="",$M15="",$P15="",$S15="",$V15="",$Y15="",$AB15="",$AE15="",$AH15=""),"",COUNTIF(C15:AI15,"○"))</f>
        <v>4</v>
      </c>
      <c r="AM12" s="75">
        <f t="shared" ref="AM12" si="12">IF(AND($D15="",$G15="",$J15="",$J15="",$M15="",$P15="",$S15="",$V15="",$Y15="",$AB15="",$AE15="",$AH15=""),"",COUNTIF(C15:AI15,"●"))</f>
        <v>4</v>
      </c>
      <c r="AN12" s="75">
        <f t="shared" ref="AN12" si="13">IF(AND($D15="",$G15="",$J15="",$J15="",$M15="",$P15="",$S15="",$V15="",$Y15="",$AB15="",$AE15="",$AH15=""),"",COUNTIF(C15:AI15,"△"))</f>
        <v>2</v>
      </c>
      <c r="AO12" s="75">
        <f t="shared" ref="AO12" si="14">IF(AND($C15="",$F15="",$I15="",$L15="",$O15="",$R15="",$U15="",$X15="",$AA15="",$AD15="",$AG15=""),"",SUM($C15,$F15,$I15,$L15,$O15,$R15,$U15,$X15,$AA15,$AD15,$AG15))</f>
        <v>18</v>
      </c>
      <c r="AP12" s="75">
        <f t="shared" ref="AP12" si="15">IF(AND($E15="",$H15="",$K15="",$N15="",$Q15="",$T15="",$W15="",$Z15="",$AC15="",$AF15="",$AI15=""),"",SUM($E15,$H15,$K15,$N15,$Q15,$T15,$W15,$Z15,$AC15,$AF15,$AI15))</f>
        <v>17</v>
      </c>
      <c r="AQ12" s="75">
        <f t="shared" ref="AQ12" si="16">IF(AND($AO12="",$AP12=""),"",($AO12-$AP12))</f>
        <v>1</v>
      </c>
      <c r="AR12" s="172">
        <f>IF(AND($AJ12=""),"",RANK(AY12,AY$4:AY$47))</f>
        <v>7</v>
      </c>
      <c r="AS12" s="11"/>
      <c r="AT12" s="11"/>
      <c r="AV12" s="6"/>
      <c r="AW12" s="6"/>
      <c r="AX12" s="6"/>
      <c r="AY12" s="84">
        <f t="shared" ref="AY12" si="17">IFERROR(AK12+AQ12*0.01,"")</f>
        <v>14.01</v>
      </c>
    </row>
    <row r="13" spans="1:51" ht="20.100000000000001" customHeight="1" x14ac:dyDescent="0.2">
      <c r="A13" s="61"/>
      <c r="B13" s="130"/>
      <c r="C13" s="91" t="str">
        <f>IF(AND($I$5=""),"",$I$5)</f>
        <v>緑地G</v>
      </c>
      <c r="D13" s="92"/>
      <c r="E13" s="93"/>
      <c r="F13" s="91" t="str">
        <f>IF(AND($I$9=""),"",$I$9)</f>
        <v>緑地Ｇ</v>
      </c>
      <c r="G13" s="92"/>
      <c r="H13" s="93"/>
      <c r="I13" s="66"/>
      <c r="J13" s="67"/>
      <c r="K13" s="68"/>
      <c r="L13" s="85" t="s">
        <v>126</v>
      </c>
      <c r="M13" s="86"/>
      <c r="N13" s="87"/>
      <c r="O13" s="85" t="s">
        <v>25</v>
      </c>
      <c r="P13" s="86"/>
      <c r="Q13" s="87"/>
      <c r="R13" s="85" t="s">
        <v>162</v>
      </c>
      <c r="S13" s="86"/>
      <c r="T13" s="87"/>
      <c r="U13" s="85" t="s">
        <v>140</v>
      </c>
      <c r="V13" s="86"/>
      <c r="W13" s="87"/>
      <c r="X13" s="85" t="s">
        <v>166</v>
      </c>
      <c r="Y13" s="86"/>
      <c r="Z13" s="87"/>
      <c r="AA13" s="85" t="s">
        <v>139</v>
      </c>
      <c r="AB13" s="86"/>
      <c r="AC13" s="87"/>
      <c r="AD13" s="85" t="s">
        <v>141</v>
      </c>
      <c r="AE13" s="86"/>
      <c r="AF13" s="87"/>
      <c r="AG13" s="85" t="s">
        <v>176</v>
      </c>
      <c r="AH13" s="86"/>
      <c r="AI13" s="87"/>
      <c r="AJ13" s="76"/>
      <c r="AK13" s="76"/>
      <c r="AL13" s="76"/>
      <c r="AM13" s="76"/>
      <c r="AN13" s="76"/>
      <c r="AO13" s="76"/>
      <c r="AP13" s="76"/>
      <c r="AQ13" s="76"/>
      <c r="AR13" s="173"/>
      <c r="AS13" s="11"/>
      <c r="AT13" s="11"/>
      <c r="AV13" s="6"/>
      <c r="AW13" s="6"/>
      <c r="AX13" s="6"/>
      <c r="AY13" s="84"/>
    </row>
    <row r="14" spans="1:51" ht="20.100000000000001" customHeight="1" x14ac:dyDescent="0.2">
      <c r="A14" s="61"/>
      <c r="B14" s="130"/>
      <c r="C14" s="103" t="str">
        <f>IF(AND($I$6=""),"",$I$6)</f>
        <v/>
      </c>
      <c r="D14" s="104"/>
      <c r="E14" s="105"/>
      <c r="F14" s="103" t="str">
        <f>IF(AND($I$10=""),"",$I$10)</f>
        <v/>
      </c>
      <c r="G14" s="104"/>
      <c r="H14" s="105"/>
      <c r="I14" s="66"/>
      <c r="J14" s="67"/>
      <c r="K14" s="68"/>
      <c r="L14" s="78"/>
      <c r="M14" s="79"/>
      <c r="N14" s="80"/>
      <c r="O14" s="78"/>
      <c r="P14" s="79"/>
      <c r="Q14" s="80"/>
      <c r="R14" s="78"/>
      <c r="S14" s="79"/>
      <c r="T14" s="80"/>
      <c r="U14" s="78"/>
      <c r="V14" s="79"/>
      <c r="W14" s="80"/>
      <c r="X14" s="78"/>
      <c r="Y14" s="79"/>
      <c r="Z14" s="80"/>
      <c r="AA14" s="78"/>
      <c r="AB14" s="79"/>
      <c r="AC14" s="80"/>
      <c r="AD14" s="78"/>
      <c r="AE14" s="79"/>
      <c r="AF14" s="80"/>
      <c r="AG14" s="78"/>
      <c r="AH14" s="79"/>
      <c r="AI14" s="80"/>
      <c r="AJ14" s="76"/>
      <c r="AK14" s="76"/>
      <c r="AL14" s="76"/>
      <c r="AM14" s="76"/>
      <c r="AN14" s="76"/>
      <c r="AO14" s="76"/>
      <c r="AP14" s="76"/>
      <c r="AQ14" s="76"/>
      <c r="AR14" s="173"/>
      <c r="AS14" s="11"/>
      <c r="AT14" s="11"/>
      <c r="AV14" s="6"/>
      <c r="AW14" s="6"/>
      <c r="AX14" s="6"/>
      <c r="AY14" s="84"/>
    </row>
    <row r="15" spans="1:51" ht="24" customHeight="1" x14ac:dyDescent="0.2">
      <c r="A15" s="62"/>
      <c r="B15" s="131"/>
      <c r="C15" s="12">
        <f>IF(AND(K$7=""),"",K$7)</f>
        <v>2</v>
      </c>
      <c r="D15" s="16" t="str">
        <f>IF(AND($C15="",$E15=""),"",IF($C15&gt;$E15,"○",IF($C15=$E15,"△",IF($C15&lt;$E15,"●"))))</f>
        <v>△</v>
      </c>
      <c r="E15" s="17">
        <f>IF(AND(I$7=""),"",I$7)</f>
        <v>2</v>
      </c>
      <c r="F15" s="12">
        <f>IF(AND(K$11=""),"",K$11)</f>
        <v>2</v>
      </c>
      <c r="G15" s="16" t="str">
        <f>IF(AND($F15="",$H15=""),"",IF($F15&gt;$H15,"○",IF($F15=$H15,"△",IF($F15&lt;$H15,"●"))))</f>
        <v>○</v>
      </c>
      <c r="H15" s="17">
        <f>IF(AND(I$11=""),"",I$11)</f>
        <v>1</v>
      </c>
      <c r="I15" s="69"/>
      <c r="J15" s="70"/>
      <c r="K15" s="71"/>
      <c r="L15" s="33">
        <v>1</v>
      </c>
      <c r="M15" s="34" t="str">
        <f>IF(AND($L15="",$N15=""),"",IF($L15&gt;$N15,"○",IF($L15=$N15,"△",IF($L15&lt;$N15,"●"))))</f>
        <v>●</v>
      </c>
      <c r="N15" s="35">
        <v>4</v>
      </c>
      <c r="O15" s="33">
        <v>2</v>
      </c>
      <c r="P15" s="34" t="str">
        <f>IF(AND($O15="",$Q15=""),"",IF($O15&gt;$Q15,"○",IF($O15=$Q15,"△",IF($O15&lt;$Q15,"●"))))</f>
        <v>●</v>
      </c>
      <c r="Q15" s="35">
        <v>3</v>
      </c>
      <c r="R15" s="33">
        <v>2</v>
      </c>
      <c r="S15" s="34" t="str">
        <f>IF(AND($R15="",$T15=""),"",IF($R15&gt;$T15,"○",IF($R15=$T15,"△",IF($R15&lt;$T15,"●"))))</f>
        <v>●</v>
      </c>
      <c r="T15" s="35">
        <v>3</v>
      </c>
      <c r="U15" s="33">
        <v>0</v>
      </c>
      <c r="V15" s="34" t="str">
        <f>IF(AND($U15="",$W15=""),"",IF($U15&gt;$W15,"○",IF($U15=$W15,"△",IF($U15&lt;$W15,"●"))))</f>
        <v>●</v>
      </c>
      <c r="W15" s="35">
        <v>1</v>
      </c>
      <c r="X15" s="33">
        <v>4</v>
      </c>
      <c r="Y15" s="34" t="str">
        <f>IF(AND($X15="",$Z15=""),"",IF($X15&gt;$Z15,"○",IF($X15=$Z15,"△",IF($X15&lt;$Z15,"●"))))</f>
        <v>○</v>
      </c>
      <c r="Z15" s="35">
        <v>2</v>
      </c>
      <c r="AA15" s="33">
        <v>4</v>
      </c>
      <c r="AB15" s="34" t="str">
        <f>IF(AND($AA15="",$AC15=""),"",IF($AA15&gt;$AC15,"○",IF($AA15=$AC15,"△",IF($AA15&lt;$AC15,"●"))))</f>
        <v>○</v>
      </c>
      <c r="AC15" s="35">
        <v>1</v>
      </c>
      <c r="AD15" s="33">
        <v>1</v>
      </c>
      <c r="AE15" s="34" t="str">
        <f>IF(AND($AD15="",$AF15=""),"",IF($AD15&gt;$AF15,"○",IF($AD15=$AF15,"△",IF($AD15&lt;$AF15,"●"))))</f>
        <v>○</v>
      </c>
      <c r="AF15" s="35">
        <v>0</v>
      </c>
      <c r="AG15" s="33">
        <v>0</v>
      </c>
      <c r="AH15" s="34" t="str">
        <f>IF(AND($AG15="",$AI15=""),"",IF($AG15&gt;$AI15,"○",IF($AG15=$AI15,"△",IF($AG15&lt;$AI15,"●"))))</f>
        <v>△</v>
      </c>
      <c r="AI15" s="35">
        <v>0</v>
      </c>
      <c r="AJ15" s="77"/>
      <c r="AK15" s="77"/>
      <c r="AL15" s="77"/>
      <c r="AM15" s="77"/>
      <c r="AN15" s="77"/>
      <c r="AO15" s="77"/>
      <c r="AP15" s="77"/>
      <c r="AQ15" s="77"/>
      <c r="AR15" s="174"/>
      <c r="AS15" s="13">
        <f>COUNTIF(C15:AI15,"○")*3</f>
        <v>12</v>
      </c>
      <c r="AT15" s="13">
        <f>COUNTIF(C15:AI15,"△")*1</f>
        <v>2</v>
      </c>
      <c r="AU15" s="13">
        <f>COUNTIF(C15:AI15,"●")*0</f>
        <v>0</v>
      </c>
      <c r="AV15" s="14" t="str">
        <f>B12</f>
        <v>竹の子</v>
      </c>
      <c r="AW15" s="14"/>
      <c r="AX15" s="6"/>
      <c r="AY15" s="84"/>
    </row>
    <row r="16" spans="1:51" ht="20.100000000000001" customHeight="1" x14ac:dyDescent="0.2">
      <c r="A16" s="60">
        <v>4</v>
      </c>
      <c r="B16" s="129" t="s">
        <v>110</v>
      </c>
      <c r="C16" s="88">
        <f>IF(AND($L$4=""),"",$L$4)</f>
        <v>42952</v>
      </c>
      <c r="D16" s="89"/>
      <c r="E16" s="90"/>
      <c r="F16" s="88">
        <f>IF(AND($L$8=""),"",$L$8)</f>
        <v>42933</v>
      </c>
      <c r="G16" s="89"/>
      <c r="H16" s="90"/>
      <c r="I16" s="88">
        <f>IF(AND($L$12=""),"",$L$12)</f>
        <v>42910</v>
      </c>
      <c r="J16" s="89"/>
      <c r="K16" s="90"/>
      <c r="L16" s="94"/>
      <c r="M16" s="95"/>
      <c r="N16" s="96"/>
      <c r="O16" s="72">
        <v>43009</v>
      </c>
      <c r="P16" s="73"/>
      <c r="Q16" s="74"/>
      <c r="R16" s="72">
        <v>43023</v>
      </c>
      <c r="S16" s="73"/>
      <c r="T16" s="74"/>
      <c r="U16" s="72">
        <v>42988</v>
      </c>
      <c r="V16" s="73"/>
      <c r="W16" s="74"/>
      <c r="X16" s="72">
        <v>42996</v>
      </c>
      <c r="Y16" s="73"/>
      <c r="Z16" s="74"/>
      <c r="AA16" s="72">
        <v>42953</v>
      </c>
      <c r="AB16" s="73"/>
      <c r="AC16" s="74"/>
      <c r="AD16" s="72">
        <v>42932</v>
      </c>
      <c r="AE16" s="73"/>
      <c r="AF16" s="74"/>
      <c r="AG16" s="72">
        <v>42981</v>
      </c>
      <c r="AH16" s="73"/>
      <c r="AI16" s="74"/>
      <c r="AJ16" s="75">
        <f t="shared" ref="AJ16" si="18">IF(AND($D19="",$G19="",$J19="",$M19="",$P19="",$S19="",$V19="",$Y19="",$AB19="",$AE19="",$AH19=""),"",SUM((COUNTIF($C19:$AI19,"○")),(COUNTIF($C19:$AI19,"●")),(COUNTIF($C19:$AI19,"△"))))</f>
        <v>10</v>
      </c>
      <c r="AK16" s="75">
        <f t="shared" ref="AK16" si="19">IF(AND($D19="",$G19="",$J19="",$M19="",$P19="",$S19="",$V19="",$Y19="",$AB19="",$AE19="",$AH19=""),"",SUM($AS19:$AU19))</f>
        <v>19</v>
      </c>
      <c r="AL16" s="75">
        <f t="shared" ref="AL16" si="20">IF(AND($D19="",$G19="",$J19="",$J19="",$M19="",$P19="",$S19="",$V19="",$Y19="",$AB19="",$AE19="",$AH19=""),"",COUNTIF(C19:AI19,"○"))</f>
        <v>6</v>
      </c>
      <c r="AM16" s="75">
        <f t="shared" ref="AM16" si="21">IF(AND($D19="",$G19="",$J19="",$J19="",$M19="",$P19="",$S19="",$V19="",$Y19="",$AB19="",$AE19="",$AH19=""),"",COUNTIF(C19:AI19,"●"))</f>
        <v>3</v>
      </c>
      <c r="AN16" s="75">
        <f t="shared" ref="AN16" si="22">IF(AND($D19="",$G19="",$J19="",$J19="",$M19="",$P19="",$S19="",$V19="",$Y19="",$AB19="",$AE19="",$AH19=""),"",COUNTIF(C19:AI19,"△"))</f>
        <v>1</v>
      </c>
      <c r="AO16" s="75">
        <f t="shared" ref="AO16" si="23">IF(AND($C19="",$F19="",$I19="",$L19="",$O19="",$R19="",$U19="",$X19="",$AA19="",$AD19="",$AG19=""),"",SUM($C19,$F19,$I19,$L19,$O19,$R19,$U19,$X19,$AA19,$AD19,$AG19))</f>
        <v>24</v>
      </c>
      <c r="AP16" s="75">
        <f t="shared" ref="AP16" si="24">IF(AND($E19="",$H19="",$K19="",$N19="",$Q19="",$T19="",$W19="",$Z19="",$AC19="",$AF19="",$AI19=""),"",SUM($E19,$H19,$K19,$N19,$Q19,$T19,$W19,$Z19,$AC19,$AF19,$AI19))</f>
        <v>14</v>
      </c>
      <c r="AQ16" s="75">
        <f t="shared" ref="AQ16" si="25">IF(AND($AO16="",$AP16=""),"",($AO16-$AP16))</f>
        <v>10</v>
      </c>
      <c r="AR16" s="172">
        <f>IF(AND($AJ16=""),"",RANK(AY16,AY$4:AY$47))</f>
        <v>2</v>
      </c>
      <c r="AS16" s="11"/>
      <c r="AT16" s="11"/>
      <c r="AV16" s="6"/>
      <c r="AW16" s="6"/>
      <c r="AX16" s="6"/>
      <c r="AY16" s="84">
        <f t="shared" ref="AY16" si="26">IFERROR(AK16+AQ16*0.01,"")</f>
        <v>19.100000000000001</v>
      </c>
    </row>
    <row r="17" spans="1:51" ht="20.100000000000001" customHeight="1" x14ac:dyDescent="0.2">
      <c r="A17" s="61"/>
      <c r="B17" s="130"/>
      <c r="C17" s="91" t="str">
        <f>IF(AND($L$5=""),"",$L$5)</f>
        <v>緑地G</v>
      </c>
      <c r="D17" s="92"/>
      <c r="E17" s="93"/>
      <c r="F17" s="91" t="str">
        <f>IF(AND($L$9=""),"",$L$9)</f>
        <v>緑地G</v>
      </c>
      <c r="G17" s="92"/>
      <c r="H17" s="93"/>
      <c r="I17" s="91" t="str">
        <f>IF(AND($L$13=""),"",$L$13)</f>
        <v>緑地G</v>
      </c>
      <c r="J17" s="92"/>
      <c r="K17" s="93"/>
      <c r="L17" s="97"/>
      <c r="M17" s="98"/>
      <c r="N17" s="99"/>
      <c r="O17" s="85" t="s">
        <v>177</v>
      </c>
      <c r="P17" s="86"/>
      <c r="Q17" s="87"/>
      <c r="R17" s="85" t="s">
        <v>157</v>
      </c>
      <c r="S17" s="86"/>
      <c r="T17" s="87"/>
      <c r="U17" s="85" t="s">
        <v>92</v>
      </c>
      <c r="V17" s="86"/>
      <c r="W17" s="87"/>
      <c r="X17" s="85" t="s">
        <v>173</v>
      </c>
      <c r="Y17" s="86"/>
      <c r="Z17" s="87"/>
      <c r="AA17" s="85" t="s">
        <v>148</v>
      </c>
      <c r="AB17" s="86"/>
      <c r="AC17" s="87"/>
      <c r="AD17" s="85" t="s">
        <v>140</v>
      </c>
      <c r="AE17" s="86"/>
      <c r="AF17" s="87"/>
      <c r="AG17" s="85" t="s">
        <v>162</v>
      </c>
      <c r="AH17" s="86"/>
      <c r="AI17" s="87"/>
      <c r="AJ17" s="76"/>
      <c r="AK17" s="76"/>
      <c r="AL17" s="76"/>
      <c r="AM17" s="76"/>
      <c r="AN17" s="76"/>
      <c r="AO17" s="76"/>
      <c r="AP17" s="76"/>
      <c r="AQ17" s="76"/>
      <c r="AR17" s="173"/>
      <c r="AS17" s="11"/>
      <c r="AT17" s="11"/>
      <c r="AV17" s="6"/>
      <c r="AW17" s="6"/>
      <c r="AX17" s="6"/>
      <c r="AY17" s="84"/>
    </row>
    <row r="18" spans="1:51" ht="20.100000000000001" customHeight="1" x14ac:dyDescent="0.2">
      <c r="A18" s="61"/>
      <c r="B18" s="130"/>
      <c r="C18" s="103" t="str">
        <f>IF(AND($L$6=""),"",$L$6)</f>
        <v/>
      </c>
      <c r="D18" s="104"/>
      <c r="E18" s="105"/>
      <c r="F18" s="103" t="str">
        <f>IF(AND($L$10=""),"",$L$10)</f>
        <v/>
      </c>
      <c r="G18" s="104"/>
      <c r="H18" s="105"/>
      <c r="I18" s="103" t="str">
        <f>IF(AND($L$14=""),"",$L$14)</f>
        <v/>
      </c>
      <c r="J18" s="104"/>
      <c r="K18" s="105"/>
      <c r="L18" s="97"/>
      <c r="M18" s="98"/>
      <c r="N18" s="99"/>
      <c r="O18" s="78"/>
      <c r="P18" s="79"/>
      <c r="Q18" s="80"/>
      <c r="R18" s="78"/>
      <c r="S18" s="79"/>
      <c r="T18" s="80"/>
      <c r="U18" s="78"/>
      <c r="V18" s="79"/>
      <c r="W18" s="80"/>
      <c r="X18" s="78"/>
      <c r="Y18" s="79"/>
      <c r="Z18" s="80"/>
      <c r="AA18" s="78"/>
      <c r="AB18" s="79"/>
      <c r="AC18" s="80"/>
      <c r="AD18" s="78"/>
      <c r="AE18" s="79"/>
      <c r="AF18" s="80"/>
      <c r="AG18" s="78"/>
      <c r="AH18" s="79"/>
      <c r="AI18" s="80"/>
      <c r="AJ18" s="76"/>
      <c r="AK18" s="76"/>
      <c r="AL18" s="76"/>
      <c r="AM18" s="76"/>
      <c r="AN18" s="76"/>
      <c r="AO18" s="76"/>
      <c r="AP18" s="76"/>
      <c r="AQ18" s="76"/>
      <c r="AR18" s="173"/>
      <c r="AS18" s="11"/>
      <c r="AT18" s="11"/>
      <c r="AV18" s="6"/>
      <c r="AW18" s="6"/>
      <c r="AX18" s="6"/>
      <c r="AY18" s="84"/>
    </row>
    <row r="19" spans="1:51" ht="24" customHeight="1" x14ac:dyDescent="0.2">
      <c r="A19" s="62"/>
      <c r="B19" s="131"/>
      <c r="C19" s="12">
        <f>IF(AND(N$7=""),"",N$7)</f>
        <v>4</v>
      </c>
      <c r="D19" s="16" t="str">
        <f>IF(AND($C19="",$E19=""),"",IF($C19&gt;$E19,"○",IF($C19=$E19,"△",IF($C19&lt;$E19,"●"))))</f>
        <v>○</v>
      </c>
      <c r="E19" s="17">
        <f>IF(AND(L$7=""),"",L$7)</f>
        <v>1</v>
      </c>
      <c r="F19" s="12">
        <f>IF(AND(N$11=""),"",N$11)</f>
        <v>3</v>
      </c>
      <c r="G19" s="16" t="str">
        <f>IF(AND($F19="",$H19=""),"",IF($F19&gt;$H19,"○",IF($F19=$H19,"△",IF($F19&lt;$H19,"●"))))</f>
        <v>○</v>
      </c>
      <c r="H19" s="17">
        <f>IF(AND(L$11=""),"",L$11)</f>
        <v>0</v>
      </c>
      <c r="I19" s="12">
        <f>IF(AND(N$15=""),"",N$15)</f>
        <v>4</v>
      </c>
      <c r="J19" s="16" t="str">
        <f>IF(AND($I19="",$K19=""),"",IF($I19&gt;$K19,"○",IF($I19=$K19,"△",IF($I19&lt;$K19,"●"))))</f>
        <v>○</v>
      </c>
      <c r="K19" s="17">
        <f>IF(AND(L$15=""),"",L$15)</f>
        <v>1</v>
      </c>
      <c r="L19" s="100"/>
      <c r="M19" s="101"/>
      <c r="N19" s="102"/>
      <c r="O19" s="33">
        <v>0</v>
      </c>
      <c r="P19" s="34" t="str">
        <f>IF(AND($O19="",$Q19=""),"",IF($O19&gt;$Q19,"○",IF($O19=$Q19,"△",IF($O19&lt;$Q19,"●"))))</f>
        <v>●</v>
      </c>
      <c r="Q19" s="35">
        <v>6</v>
      </c>
      <c r="R19" s="33">
        <v>0</v>
      </c>
      <c r="S19" s="34" t="str">
        <f>IF(AND($R19="",$T19=""),"",IF($R19&gt;$T19,"○",IF($R19=$T19,"△",IF($R19&lt;$T19,"●"))))</f>
        <v>●</v>
      </c>
      <c r="T19" s="35">
        <v>2</v>
      </c>
      <c r="U19" s="33">
        <v>2</v>
      </c>
      <c r="V19" s="34" t="str">
        <f>IF(AND($U19="",$W19=""),"",IF($U19&gt;$W19,"○",IF($U19=$W19,"△",IF($U19&lt;$W19,"●"))))</f>
        <v>○</v>
      </c>
      <c r="W19" s="35">
        <v>1</v>
      </c>
      <c r="X19" s="33">
        <v>3</v>
      </c>
      <c r="Y19" s="34" t="str">
        <f>IF(AND($X19="",$Z19=""),"",IF($X19&gt;$Z19,"○",IF($X19=$Z19,"△",IF($X19&lt;$Z19,"●"))))</f>
        <v>○</v>
      </c>
      <c r="Z19" s="35">
        <v>1</v>
      </c>
      <c r="AA19" s="33">
        <v>7</v>
      </c>
      <c r="AB19" s="34" t="str">
        <f>IF(AND($AA19="",$AC19=""),"",IF($AA19&gt;$AC19,"○",IF($AA19=$AC19,"△",IF($AA19&lt;$AC19,"●"))))</f>
        <v>○</v>
      </c>
      <c r="AC19" s="35">
        <v>0</v>
      </c>
      <c r="AD19" s="33">
        <v>1</v>
      </c>
      <c r="AE19" s="34" t="str">
        <f>IF(AND($AD19="",$AF19=""),"",IF($AD19&gt;$AF19,"○",IF($AD19=$AF19,"△",IF($AD19&lt;$AF19,"●"))))</f>
        <v>△</v>
      </c>
      <c r="AF19" s="35">
        <v>1</v>
      </c>
      <c r="AG19" s="33">
        <v>0</v>
      </c>
      <c r="AH19" s="34" t="str">
        <f>IF(AND($AG19="",$AI19=""),"",IF($AG19&gt;$AI19,"○",IF($AG19=$AI19,"△",IF($AG19&lt;$AI19,"●"))))</f>
        <v>●</v>
      </c>
      <c r="AI19" s="35">
        <v>1</v>
      </c>
      <c r="AJ19" s="77"/>
      <c r="AK19" s="77"/>
      <c r="AL19" s="77"/>
      <c r="AM19" s="77"/>
      <c r="AN19" s="77"/>
      <c r="AO19" s="77"/>
      <c r="AP19" s="77"/>
      <c r="AQ19" s="77"/>
      <c r="AR19" s="174"/>
      <c r="AS19" s="13">
        <f>COUNTIF(C19:AI19,"○")*3</f>
        <v>18</v>
      </c>
      <c r="AT19" s="13">
        <f>COUNTIF(C19:AI19,"△")*1</f>
        <v>1</v>
      </c>
      <c r="AU19" s="13">
        <f>COUNTIF(C19:AI19,"●")*0</f>
        <v>0</v>
      </c>
      <c r="AV19" s="14" t="str">
        <f>B16</f>
        <v>テキサス</v>
      </c>
      <c r="AW19" s="14"/>
      <c r="AX19" s="6"/>
      <c r="AY19" s="84"/>
    </row>
    <row r="20" spans="1:51" ht="20.100000000000001" customHeight="1" x14ac:dyDescent="0.2">
      <c r="A20" s="60">
        <v>5</v>
      </c>
      <c r="B20" s="129" t="s">
        <v>134</v>
      </c>
      <c r="C20" s="88">
        <f>IF(AND($O$4=""),"",$O$4)</f>
        <v>42973</v>
      </c>
      <c r="D20" s="89"/>
      <c r="E20" s="90"/>
      <c r="F20" s="88">
        <f>IF(AND($O$8=""),"",$O$8)</f>
        <v>42925</v>
      </c>
      <c r="G20" s="89"/>
      <c r="H20" s="90"/>
      <c r="I20" s="88">
        <f>IF(AND($O$12=""),"",$O$12)</f>
        <v>42933</v>
      </c>
      <c r="J20" s="89"/>
      <c r="K20" s="90"/>
      <c r="L20" s="88">
        <f>IF(AND($O$16=""),"",$O$16)</f>
        <v>43009</v>
      </c>
      <c r="M20" s="89"/>
      <c r="N20" s="90"/>
      <c r="O20" s="94"/>
      <c r="P20" s="95"/>
      <c r="Q20" s="96"/>
      <c r="R20" s="72">
        <v>42952</v>
      </c>
      <c r="S20" s="73"/>
      <c r="T20" s="74"/>
      <c r="U20" s="72">
        <v>42996</v>
      </c>
      <c r="V20" s="73"/>
      <c r="W20" s="74"/>
      <c r="X20" s="72">
        <v>42981</v>
      </c>
      <c r="Y20" s="73"/>
      <c r="Z20" s="74"/>
      <c r="AA20" s="72">
        <v>43008</v>
      </c>
      <c r="AB20" s="73"/>
      <c r="AC20" s="74"/>
      <c r="AD20" s="72">
        <v>42953</v>
      </c>
      <c r="AE20" s="73"/>
      <c r="AF20" s="74"/>
      <c r="AG20" s="72">
        <v>43002</v>
      </c>
      <c r="AH20" s="73"/>
      <c r="AI20" s="74"/>
      <c r="AJ20" s="75">
        <f t="shared" ref="AJ20" si="27">IF(AND($D23="",$G23="",$J23="",$M23="",$P23="",$S23="",$V23="",$Y23="",$AB23="",$AE23="",$AH23=""),"",SUM((COUNTIF($C23:$AI23,"○")),(COUNTIF($C23:$AI23,"●")),(COUNTIF($C23:$AI23,"△"))))</f>
        <v>10</v>
      </c>
      <c r="AK20" s="75">
        <f t="shared" ref="AK20" si="28">IF(AND($D23="",$G23="",$J23="",$M23="",$P23="",$S23="",$V23="",$Y23="",$AB23="",$AE23="",$AH23=""),"",SUM($AS23:$AU23))</f>
        <v>18</v>
      </c>
      <c r="AL20" s="75">
        <f t="shared" ref="AL20" si="29">IF(AND($D23="",$G23="",$J23="",$J23="",$M23="",$P23="",$S23="",$V23="",$Y23="",$AB23="",$AE23="",$AH23=""),"",COUNTIF(C23:AI23,"○"))</f>
        <v>5</v>
      </c>
      <c r="AM20" s="75">
        <f t="shared" ref="AM20" si="30">IF(AND($D23="",$G23="",$J23="",$J23="",$M23="",$P23="",$S23="",$V23="",$Y23="",$AB23="",$AE23="",$AH23=""),"",COUNTIF(C23:AI23,"●"))</f>
        <v>2</v>
      </c>
      <c r="AN20" s="75">
        <f t="shared" ref="AN20" si="31">IF(AND($D23="",$G23="",$J23="",$J23="",$M23="",$P23="",$S23="",$V23="",$Y23="",$AB23="",$AE23="",$AH23=""),"",COUNTIF(C23:AI23,"△"))</f>
        <v>3</v>
      </c>
      <c r="AO20" s="75">
        <f t="shared" ref="AO20" si="32">IF(AND($C23="",$F23="",$I23="",$L23="",$O23="",$R23="",$U23="",$X23="",$AA23="",$AD23="",$AG23=""),"",SUM($C23,$F23,$I23,$L23,$O23,$R23,$U23,$X23,$AA23,$AD23,$AG23))</f>
        <v>32</v>
      </c>
      <c r="AP20" s="75">
        <f t="shared" ref="AP20" si="33">IF(AND($E23="",$H23="",$K23="",$N23="",$Q23="",$T23="",$W23="",$Z23="",$AC23="",$AF23="",$AI23=""),"",SUM($E23,$H23,$K23,$N23,$Q23,$T23,$W23,$Z23,$AC23,$AF23,$AI23))</f>
        <v>12</v>
      </c>
      <c r="AQ20" s="75">
        <f t="shared" ref="AQ20" si="34">IF(AND($AO20="",$AP20=""),"",($AO20-$AP20))</f>
        <v>20</v>
      </c>
      <c r="AR20" s="172">
        <f>IF(AND($AJ20=""),"",RANK(AY20,AY$4:AY$47))</f>
        <v>5</v>
      </c>
      <c r="AS20" s="11"/>
      <c r="AT20" s="11"/>
      <c r="AV20" s="6"/>
      <c r="AW20" s="6"/>
      <c r="AX20" s="6"/>
      <c r="AY20" s="84">
        <f t="shared" ref="AY20" si="35">IFERROR(AK20+AQ20*0.01,"")</f>
        <v>18.2</v>
      </c>
    </row>
    <row r="21" spans="1:51" ht="20.100000000000001" customHeight="1" x14ac:dyDescent="0.2">
      <c r="A21" s="61"/>
      <c r="B21" s="130"/>
      <c r="C21" s="91" t="str">
        <f>IF(AND($O$5=""),"",$O$5)</f>
        <v>緑地Ｇ</v>
      </c>
      <c r="D21" s="92"/>
      <c r="E21" s="93"/>
      <c r="F21" s="91" t="str">
        <f>IF(AND($O$9=""),"",$O$9)</f>
        <v>緑地Ｇ</v>
      </c>
      <c r="G21" s="92"/>
      <c r="H21" s="93"/>
      <c r="I21" s="91" t="str">
        <f>IF(AND($O$13=""),"",$O$13)</f>
        <v>緑地G</v>
      </c>
      <c r="J21" s="92"/>
      <c r="K21" s="93"/>
      <c r="L21" s="91" t="str">
        <f>IF(AND($O$17=""),"",$O$17)</f>
        <v>緑地G</v>
      </c>
      <c r="M21" s="92"/>
      <c r="N21" s="93"/>
      <c r="O21" s="97"/>
      <c r="P21" s="98"/>
      <c r="Q21" s="99"/>
      <c r="R21" s="85" t="s">
        <v>151</v>
      </c>
      <c r="S21" s="86"/>
      <c r="T21" s="87"/>
      <c r="U21" s="85" t="s">
        <v>171</v>
      </c>
      <c r="V21" s="86"/>
      <c r="W21" s="87"/>
      <c r="X21" s="85" t="s">
        <v>162</v>
      </c>
      <c r="Y21" s="86"/>
      <c r="Z21" s="87"/>
      <c r="AA21" s="85" t="s">
        <v>171</v>
      </c>
      <c r="AB21" s="86"/>
      <c r="AC21" s="87"/>
      <c r="AD21" s="85" t="s">
        <v>148</v>
      </c>
      <c r="AE21" s="86"/>
      <c r="AF21" s="87"/>
      <c r="AG21" s="85" t="s">
        <v>167</v>
      </c>
      <c r="AH21" s="86"/>
      <c r="AI21" s="87"/>
      <c r="AJ21" s="76"/>
      <c r="AK21" s="76"/>
      <c r="AL21" s="76"/>
      <c r="AM21" s="76"/>
      <c r="AN21" s="76"/>
      <c r="AO21" s="76"/>
      <c r="AP21" s="76"/>
      <c r="AQ21" s="76"/>
      <c r="AR21" s="173"/>
      <c r="AS21" s="11"/>
      <c r="AT21" s="11"/>
      <c r="AV21" s="6"/>
      <c r="AW21" s="6"/>
      <c r="AX21" s="6"/>
      <c r="AY21" s="84"/>
    </row>
    <row r="22" spans="1:51" ht="20.100000000000001" customHeight="1" x14ac:dyDescent="0.2">
      <c r="A22" s="61"/>
      <c r="B22" s="130"/>
      <c r="C22" s="103" t="str">
        <f>IF(AND($O$6=""),"",$O$6)</f>
        <v/>
      </c>
      <c r="D22" s="104"/>
      <c r="E22" s="105"/>
      <c r="F22" s="103" t="str">
        <f>IF(AND($O$10=""),"",$O$10)</f>
        <v/>
      </c>
      <c r="G22" s="104"/>
      <c r="H22" s="105"/>
      <c r="I22" s="103" t="str">
        <f>IF(AND($O$14=""),"",$O$14)</f>
        <v/>
      </c>
      <c r="J22" s="104"/>
      <c r="K22" s="105"/>
      <c r="L22" s="103" t="str">
        <f>IF(AND($O$18=""),"",$O$18)</f>
        <v/>
      </c>
      <c r="M22" s="104"/>
      <c r="N22" s="105"/>
      <c r="O22" s="97"/>
      <c r="P22" s="98"/>
      <c r="Q22" s="99"/>
      <c r="R22" s="78"/>
      <c r="S22" s="79"/>
      <c r="T22" s="80"/>
      <c r="U22" s="78"/>
      <c r="V22" s="79"/>
      <c r="W22" s="80"/>
      <c r="X22" s="78"/>
      <c r="Y22" s="79"/>
      <c r="Z22" s="80"/>
      <c r="AA22" s="78"/>
      <c r="AB22" s="79"/>
      <c r="AC22" s="80"/>
      <c r="AD22" s="78"/>
      <c r="AE22" s="79"/>
      <c r="AF22" s="80"/>
      <c r="AG22" s="78"/>
      <c r="AH22" s="79"/>
      <c r="AI22" s="80"/>
      <c r="AJ22" s="76"/>
      <c r="AK22" s="76"/>
      <c r="AL22" s="76"/>
      <c r="AM22" s="76"/>
      <c r="AN22" s="76"/>
      <c r="AO22" s="76"/>
      <c r="AP22" s="76"/>
      <c r="AQ22" s="76"/>
      <c r="AR22" s="173"/>
      <c r="AS22" s="11"/>
      <c r="AT22" s="11"/>
      <c r="AV22" s="6"/>
      <c r="AW22" s="6"/>
      <c r="AX22" s="6"/>
      <c r="AY22" s="84"/>
    </row>
    <row r="23" spans="1:51" ht="24" customHeight="1" x14ac:dyDescent="0.2">
      <c r="A23" s="62"/>
      <c r="B23" s="131"/>
      <c r="C23" s="12">
        <f>IF(AND($Q$7=""),"",$Q$7)</f>
        <v>0</v>
      </c>
      <c r="D23" s="16" t="str">
        <f>IF(AND($C23="",$E23=""),"",IF($C23&gt;$E23,"○",IF($C23=$E23,"△",IF($C23&lt;$E23,"●"))))</f>
        <v>●</v>
      </c>
      <c r="E23" s="17">
        <f>IF(AND($O$7=""),"",$O$7)</f>
        <v>2</v>
      </c>
      <c r="F23" s="12">
        <f>IF(AND(Q$11=""),"",Q$11)</f>
        <v>0</v>
      </c>
      <c r="G23" s="16" t="str">
        <f>IF(AND($F23="",$H23=""),"",IF($F23&gt;$H23,"○",IF($F23=$H23,"△",IF($F23&lt;$H23,"●"))))</f>
        <v>●</v>
      </c>
      <c r="H23" s="17">
        <f>IF(AND(O$11=""),"",O$11)</f>
        <v>1</v>
      </c>
      <c r="I23" s="12">
        <f>IF(AND($Q$15=""),"",$Q$15)</f>
        <v>3</v>
      </c>
      <c r="J23" s="16" t="str">
        <f>IF(AND($I23="",$K23=""),"",IF($I23&gt;$K23,"○",IF($I23=$K23,"△",IF($I23&lt;$K23,"●"))))</f>
        <v>○</v>
      </c>
      <c r="K23" s="17">
        <f>IF(AND($O$15=""),"",$O$15)</f>
        <v>2</v>
      </c>
      <c r="L23" s="12">
        <f>IF(AND($Q$19=""),"",$Q$19)</f>
        <v>6</v>
      </c>
      <c r="M23" s="16" t="str">
        <f>IF(AND($L23="",$N23=""),"",IF($L23&gt;$N23,"○",IF($L23=$N23,"△",IF($L23&lt;$N23,"●"))))</f>
        <v>○</v>
      </c>
      <c r="N23" s="17">
        <f>IF(AND($O$19=""),"",$O$19)</f>
        <v>0</v>
      </c>
      <c r="O23" s="100"/>
      <c r="P23" s="101"/>
      <c r="Q23" s="102"/>
      <c r="R23" s="33">
        <v>2</v>
      </c>
      <c r="S23" s="34" t="str">
        <f>IF(AND($R23="",$T23=""),"",IF($R23&gt;$T23,"○",IF($R23=$T23,"△",IF($R23&lt;$T23,"●"))))</f>
        <v>○</v>
      </c>
      <c r="T23" s="35">
        <v>1</v>
      </c>
      <c r="U23" s="33">
        <v>3</v>
      </c>
      <c r="V23" s="34" t="str">
        <f>IF(AND($U23="",$W23=""),"",IF($U23&gt;$W23,"○",IF($U23=$W23,"△",IF($U23&lt;$W23,"●"))))</f>
        <v>△</v>
      </c>
      <c r="W23" s="35">
        <v>3</v>
      </c>
      <c r="X23" s="33">
        <v>6</v>
      </c>
      <c r="Y23" s="34" t="str">
        <f>IF(AND($X23="",$Z23=""),"",IF($X23&gt;$Z23,"○",IF($X23=$Z23,"△",IF($X23&lt;$Z23,"●"))))</f>
        <v>○</v>
      </c>
      <c r="Z23" s="35">
        <v>0</v>
      </c>
      <c r="AA23" s="33">
        <v>9</v>
      </c>
      <c r="AB23" s="34" t="str">
        <f>IF(AND($AA23="",$AC23=""),"",IF($AA23&gt;$AC23,"○",IF($AA23=$AC23,"△",IF($AA23&lt;$AC23,"●"))))</f>
        <v>○</v>
      </c>
      <c r="AC23" s="35">
        <v>0</v>
      </c>
      <c r="AD23" s="33">
        <v>1</v>
      </c>
      <c r="AE23" s="34" t="str">
        <f>IF(AND($AD23="",$AF23=""),"",IF($AD23&gt;$AF23,"○",IF($AD23=$AF23,"△",IF($AD23&lt;$AF23,"●"))))</f>
        <v>△</v>
      </c>
      <c r="AF23" s="35">
        <v>1</v>
      </c>
      <c r="AG23" s="33">
        <v>2</v>
      </c>
      <c r="AH23" s="34" t="str">
        <f>IF(AND($AG23="",$AI23=""),"",IF($AG23&gt;$AI23,"○",IF($AG23=$AI23,"△",IF($AG23&lt;$AI23,"●"))))</f>
        <v>△</v>
      </c>
      <c r="AI23" s="35">
        <v>2</v>
      </c>
      <c r="AJ23" s="77"/>
      <c r="AK23" s="77"/>
      <c r="AL23" s="77"/>
      <c r="AM23" s="77"/>
      <c r="AN23" s="77"/>
      <c r="AO23" s="77"/>
      <c r="AP23" s="77"/>
      <c r="AQ23" s="77"/>
      <c r="AR23" s="174"/>
      <c r="AS23" s="13">
        <f>COUNTIF(C23:AI23,"○")*3</f>
        <v>15</v>
      </c>
      <c r="AT23" s="13">
        <f>COUNTIF(C23:AI23,"△")*1</f>
        <v>3</v>
      </c>
      <c r="AU23" s="13">
        <f>COUNTIF(C23:AI23,"●")*0</f>
        <v>0</v>
      </c>
      <c r="AV23" s="14" t="str">
        <f>B20</f>
        <v>ＳＷＦＣ</v>
      </c>
      <c r="AW23" s="14"/>
      <c r="AX23" s="6"/>
      <c r="AY23" s="84"/>
    </row>
    <row r="24" spans="1:51" ht="20.100000000000001" customHeight="1" x14ac:dyDescent="0.2">
      <c r="A24" s="60">
        <v>6</v>
      </c>
      <c r="B24" s="129" t="s">
        <v>111</v>
      </c>
      <c r="C24" s="88">
        <f>IF(AND($R$4=""),"",$R$4)</f>
        <v>42910</v>
      </c>
      <c r="D24" s="89"/>
      <c r="E24" s="90"/>
      <c r="F24" s="88">
        <f>IF(AND($R$8=""),"",$R$8)</f>
        <v>42932</v>
      </c>
      <c r="G24" s="89"/>
      <c r="H24" s="90"/>
      <c r="I24" s="88">
        <f>IF(AND($R$12=""),"",$R$12)</f>
        <v>42981</v>
      </c>
      <c r="J24" s="89"/>
      <c r="K24" s="90"/>
      <c r="L24" s="88">
        <f>IF(AND($R$16=""),"",$R$16)</f>
        <v>43023</v>
      </c>
      <c r="M24" s="89"/>
      <c r="N24" s="90"/>
      <c r="O24" s="88">
        <f>IF(AND($R$20=""),"",$R$20)</f>
        <v>42952</v>
      </c>
      <c r="P24" s="89"/>
      <c r="Q24" s="90"/>
      <c r="R24" s="94"/>
      <c r="S24" s="95"/>
      <c r="T24" s="96"/>
      <c r="U24" s="72">
        <v>42973</v>
      </c>
      <c r="V24" s="73"/>
      <c r="W24" s="74"/>
      <c r="X24" s="72">
        <v>42925</v>
      </c>
      <c r="Y24" s="73"/>
      <c r="Z24" s="74"/>
      <c r="AA24" s="72">
        <v>42953</v>
      </c>
      <c r="AB24" s="73"/>
      <c r="AC24" s="74"/>
      <c r="AD24" s="72">
        <v>43009</v>
      </c>
      <c r="AE24" s="73"/>
      <c r="AF24" s="74"/>
      <c r="AG24" s="72">
        <v>42938</v>
      </c>
      <c r="AH24" s="73"/>
      <c r="AI24" s="74"/>
      <c r="AJ24" s="75">
        <f t="shared" ref="AJ24" si="36">IF(AND($D27="",$G27="",$J27="",$M27="",$P27="",$S27="",$V27="",$Y27="",$AB27="",$AE27="",$AH27=""),"",SUM((COUNTIF($C27:$AI27,"○")),(COUNTIF($C27:$AI27,"●")),(COUNTIF($C27:$AI27,"△"))))</f>
        <v>10</v>
      </c>
      <c r="AK24" s="75">
        <f t="shared" ref="AK24" si="37">IF(AND($D27="",$G27="",$J27="",$M27="",$P27="",$S27="",$V27="",$Y27="",$AB27="",$AE27="",$AH27=""),"",SUM($AS27:$AU27))</f>
        <v>19</v>
      </c>
      <c r="AL24" s="75">
        <f t="shared" ref="AL24" si="38">IF(AND($D27="",$G27="",$J27="",$J27="",$M27="",$P27="",$S27="",$V27="",$Y27="",$AB27="",$AE27="",$AH27=""),"",COUNTIF(C27:AI27,"○"))</f>
        <v>6</v>
      </c>
      <c r="AM24" s="75">
        <f t="shared" ref="AM24" si="39">IF(AND($D27="",$G27="",$J27="",$J27="",$M27="",$P27="",$S27="",$V27="",$Y27="",$AB27="",$AE27="",$AH27=""),"",COUNTIF(C27:AI27,"●"))</f>
        <v>3</v>
      </c>
      <c r="AN24" s="75">
        <f t="shared" ref="AN24" si="40">IF(AND($D27="",$G27="",$J27="",$J27="",$M27="",$P27="",$S27="",$V27="",$Y27="",$AB27="",$AE27="",$AH27=""),"",COUNTIF(C27:AI27,"△"))</f>
        <v>1</v>
      </c>
      <c r="AO24" s="75">
        <f t="shared" ref="AO24" si="41">IF(AND($C27="",$F27="",$I27="",$L27="",$O27="",$R27="",$U27="",$X27="",$AA27="",$AD27="",$AG27=""),"",SUM($C27,$F27,$I27,$L27,$O27,$R27,$U27,$X27,$AA27,$AD27,$AG27))</f>
        <v>19</v>
      </c>
      <c r="AP24" s="75">
        <f t="shared" ref="AP24" si="42">IF(AND($E27="",$H27="",$K27="",$N27="",$Q27="",$T27="",$W27="",$Z27="",$AC27="",$AF27="",$AI27=""),"",SUM($E27,$H27,$K27,$N27,$Q27,$T27,$W27,$Z27,$AC27,$AF27,$AI27))</f>
        <v>10</v>
      </c>
      <c r="AQ24" s="75">
        <f t="shared" ref="AQ24" si="43">IF(AND($AO24="",$AP24=""),"",($AO24-$AP24))</f>
        <v>9</v>
      </c>
      <c r="AR24" s="172">
        <f>IF(AND($AJ24=""),"",RANK(AY24,AY$4:AY$47))</f>
        <v>3</v>
      </c>
      <c r="AS24" s="11"/>
      <c r="AT24" s="11"/>
      <c r="AV24" s="6"/>
      <c r="AW24" s="6"/>
      <c r="AX24" s="6"/>
      <c r="AY24" s="84">
        <f t="shared" ref="AY24" si="44">IFERROR(AK24+AQ24*0.01,"")</f>
        <v>19.09</v>
      </c>
    </row>
    <row r="25" spans="1:51" ht="20.100000000000001" customHeight="1" x14ac:dyDescent="0.2">
      <c r="A25" s="61"/>
      <c r="B25" s="130"/>
      <c r="C25" s="91" t="str">
        <f>IF(AND($R$5=""),"",$R$5)</f>
        <v>補助G</v>
      </c>
      <c r="D25" s="92"/>
      <c r="E25" s="93"/>
      <c r="F25" s="91" t="str">
        <f>IF(AND($R$9=""),"",$R$9)</f>
        <v>緑地G</v>
      </c>
      <c r="G25" s="92"/>
      <c r="H25" s="93"/>
      <c r="I25" s="91" t="str">
        <f>IF(AND($R$13=""),"",$R$13)</f>
        <v>緑地G</v>
      </c>
      <c r="J25" s="92"/>
      <c r="K25" s="93"/>
      <c r="L25" s="91" t="str">
        <f>IF(AND($R$17=""),"",$R$17)</f>
        <v>南豊ヶ丘</v>
      </c>
      <c r="M25" s="92"/>
      <c r="N25" s="93"/>
      <c r="O25" s="91" t="str">
        <f>IF(AND($R$21=""),"",$R$21)</f>
        <v>緑地G</v>
      </c>
      <c r="P25" s="92"/>
      <c r="Q25" s="93"/>
      <c r="R25" s="97"/>
      <c r="S25" s="98"/>
      <c r="T25" s="99"/>
      <c r="U25" s="85" t="s">
        <v>155</v>
      </c>
      <c r="V25" s="86"/>
      <c r="W25" s="87"/>
      <c r="X25" s="85" t="s">
        <v>139</v>
      </c>
      <c r="Y25" s="86"/>
      <c r="Z25" s="87"/>
      <c r="AA25" s="85" t="s">
        <v>148</v>
      </c>
      <c r="AB25" s="86"/>
      <c r="AC25" s="87"/>
      <c r="AD25" s="85" t="s">
        <v>159</v>
      </c>
      <c r="AE25" s="86"/>
      <c r="AF25" s="87"/>
      <c r="AG25" s="85" t="s">
        <v>141</v>
      </c>
      <c r="AH25" s="86"/>
      <c r="AI25" s="87"/>
      <c r="AJ25" s="76"/>
      <c r="AK25" s="76"/>
      <c r="AL25" s="76"/>
      <c r="AM25" s="76"/>
      <c r="AN25" s="76"/>
      <c r="AO25" s="76"/>
      <c r="AP25" s="76"/>
      <c r="AQ25" s="76"/>
      <c r="AR25" s="173"/>
      <c r="AS25" s="11"/>
      <c r="AT25" s="11"/>
      <c r="AV25" s="6"/>
      <c r="AW25" s="6"/>
      <c r="AX25" s="6"/>
      <c r="AY25" s="84"/>
    </row>
    <row r="26" spans="1:51" ht="20.100000000000001" customHeight="1" x14ac:dyDescent="0.2">
      <c r="A26" s="61"/>
      <c r="B26" s="130"/>
      <c r="C26" s="103" t="str">
        <f>IF(AND($R$6=""),"",$R$6)</f>
        <v/>
      </c>
      <c r="D26" s="104"/>
      <c r="E26" s="105"/>
      <c r="F26" s="103" t="str">
        <f>IF(AND($R$10=""),"",$R$10)</f>
        <v/>
      </c>
      <c r="G26" s="104"/>
      <c r="H26" s="105"/>
      <c r="I26" s="103" t="str">
        <f>IF(AND($R$14=""),"",$R$14)</f>
        <v/>
      </c>
      <c r="J26" s="104"/>
      <c r="K26" s="105"/>
      <c r="L26" s="103" t="str">
        <f>IF(AND($R$18=""),"",$R$18)</f>
        <v/>
      </c>
      <c r="M26" s="104"/>
      <c r="N26" s="105"/>
      <c r="O26" s="103" t="str">
        <f>IF(AND($R$22=""),"",$R$22)</f>
        <v/>
      </c>
      <c r="P26" s="104"/>
      <c r="Q26" s="105"/>
      <c r="R26" s="97"/>
      <c r="S26" s="98"/>
      <c r="T26" s="99"/>
      <c r="U26" s="78"/>
      <c r="V26" s="79"/>
      <c r="W26" s="80"/>
      <c r="X26" s="78"/>
      <c r="Y26" s="79"/>
      <c r="Z26" s="80"/>
      <c r="AA26" s="78"/>
      <c r="AB26" s="79"/>
      <c r="AC26" s="80"/>
      <c r="AD26" s="78"/>
      <c r="AE26" s="79"/>
      <c r="AF26" s="80"/>
      <c r="AG26" s="78"/>
      <c r="AH26" s="79"/>
      <c r="AI26" s="80"/>
      <c r="AJ26" s="76"/>
      <c r="AK26" s="76"/>
      <c r="AL26" s="76"/>
      <c r="AM26" s="76"/>
      <c r="AN26" s="76"/>
      <c r="AO26" s="76"/>
      <c r="AP26" s="76"/>
      <c r="AQ26" s="76"/>
      <c r="AR26" s="173"/>
      <c r="AS26" s="11"/>
      <c r="AT26" s="11"/>
      <c r="AV26" s="6"/>
      <c r="AW26" s="6"/>
      <c r="AX26" s="6"/>
      <c r="AY26" s="84"/>
    </row>
    <row r="27" spans="1:51" ht="24" customHeight="1" x14ac:dyDescent="0.2">
      <c r="A27" s="62"/>
      <c r="B27" s="131"/>
      <c r="C27" s="12">
        <f>IF(AND($T$7=""),"",$T$7)</f>
        <v>3</v>
      </c>
      <c r="D27" s="16" t="str">
        <f>IF(AND($C27="",$E27=""),"",IF($C27&gt;$E27,"○",IF($C27=$E27,"△",IF($C27&lt;$E27,"●"))))</f>
        <v>○</v>
      </c>
      <c r="E27" s="17">
        <f>IF(AND($R$7=""),"",$R$7)</f>
        <v>1</v>
      </c>
      <c r="F27" s="12">
        <f>IF(AND(T$11=""),"",T$11)</f>
        <v>0</v>
      </c>
      <c r="G27" s="16" t="str">
        <f>IF(AND($F27="",$H27=""),"",IF($F27&gt;$H27,"○",IF($F27=$H27,"△",IF($F27&lt;$H27,"●"))))</f>
        <v>●</v>
      </c>
      <c r="H27" s="17">
        <f>IF(AND(R$11=""),"",R$11)</f>
        <v>1</v>
      </c>
      <c r="I27" s="12">
        <f>IF(AND($T$15=""),"",$T$15)</f>
        <v>3</v>
      </c>
      <c r="J27" s="16" t="str">
        <f>IF(AND($I27="",$K27=""),"",IF($I27&gt;$K27,"○",IF($I27=$K27,"△",IF($I27&lt;$K27,"●"))))</f>
        <v>○</v>
      </c>
      <c r="K27" s="17">
        <f>IF(AND($R$15=""),"",$R$15)</f>
        <v>2</v>
      </c>
      <c r="L27" s="12">
        <f>IF(AND($T$19=""),"",$T$19)</f>
        <v>2</v>
      </c>
      <c r="M27" s="16" t="str">
        <f>IF(AND($L27="",$N27=""),"",IF($L27&gt;$N27,"○",IF($L27=$N27,"△",IF($L27&lt;$N27,"●"))))</f>
        <v>○</v>
      </c>
      <c r="N27" s="17">
        <f>IF(AND($R$19=""),"",$R$19)</f>
        <v>0</v>
      </c>
      <c r="O27" s="12">
        <f>IF(AND($T$23=""),"",$T$23)</f>
        <v>1</v>
      </c>
      <c r="P27" s="16" t="str">
        <f>IF(AND($O27="",$Q27=""),"",IF($O27&gt;$Q27,"○",IF($O27=$Q27,"△",IF($O27&lt;$Q27,"●"))))</f>
        <v>●</v>
      </c>
      <c r="Q27" s="17">
        <f>IF(AND($R$23=""),"",$R$23)</f>
        <v>2</v>
      </c>
      <c r="R27" s="100"/>
      <c r="S27" s="101"/>
      <c r="T27" s="102"/>
      <c r="U27" s="33">
        <v>1</v>
      </c>
      <c r="V27" s="34" t="str">
        <f>IF(AND($U27="",$W27=""),"",IF($U27&gt;$W27,"○",IF($U27=$W27,"△",IF($U27&lt;$W27,"●"))))</f>
        <v>△</v>
      </c>
      <c r="W27" s="35">
        <v>1</v>
      </c>
      <c r="X27" s="33">
        <v>5</v>
      </c>
      <c r="Y27" s="34" t="str">
        <f>IF(AND($X27="",$Z27=""),"",IF($X27&gt;$Z27,"○",IF($X27=$Z27,"△",IF($X27&lt;$Z27,"●"))))</f>
        <v>○</v>
      </c>
      <c r="Z27" s="35">
        <v>0</v>
      </c>
      <c r="AA27" s="33">
        <v>2</v>
      </c>
      <c r="AB27" s="34" t="str">
        <f>IF(AND($AA27="",$AC27=""),"",IF($AA27&gt;$AC27,"○",IF($AA27=$AC27,"△",IF($AA27&lt;$AC27,"●"))))</f>
        <v>○</v>
      </c>
      <c r="AC27" s="35">
        <v>1</v>
      </c>
      <c r="AD27" s="33">
        <v>2</v>
      </c>
      <c r="AE27" s="34" t="str">
        <f>IF(AND($AD27="",$AF27=""),"",IF($AD27&gt;$AF27,"○",IF($AD27=$AF27,"△",IF($AD27&lt;$AF27,"●"))))</f>
        <v>○</v>
      </c>
      <c r="AF27" s="35">
        <v>0</v>
      </c>
      <c r="AG27" s="33">
        <v>0</v>
      </c>
      <c r="AH27" s="34" t="str">
        <f>IF(AND($AG27="",$AI27=""),"",IF($AG27&gt;$AI27,"○",IF($AG27=$AI27,"△",IF($AG27&lt;$AI27,"●"))))</f>
        <v>●</v>
      </c>
      <c r="AI27" s="35">
        <v>2</v>
      </c>
      <c r="AJ27" s="77"/>
      <c r="AK27" s="77"/>
      <c r="AL27" s="77"/>
      <c r="AM27" s="77"/>
      <c r="AN27" s="77"/>
      <c r="AO27" s="77"/>
      <c r="AP27" s="77"/>
      <c r="AQ27" s="77"/>
      <c r="AR27" s="174"/>
      <c r="AS27" s="13">
        <f>COUNTIF(C27:AI27,"○")*3</f>
        <v>18</v>
      </c>
      <c r="AT27" s="13">
        <f>COUNTIF(C27:AI27,"△")*1</f>
        <v>1</v>
      </c>
      <c r="AU27" s="13">
        <f>COUNTIF(C27:AI27,"●")*0</f>
        <v>0</v>
      </c>
      <c r="AV27" s="14" t="str">
        <f>B24</f>
        <v>キタミ</v>
      </c>
      <c r="AW27" s="14"/>
      <c r="AX27" s="6"/>
      <c r="AY27" s="84"/>
    </row>
    <row r="28" spans="1:51" ht="20.100000000000001" customHeight="1" x14ac:dyDescent="0.2">
      <c r="A28" s="60">
        <v>7</v>
      </c>
      <c r="B28" s="129" t="s">
        <v>112</v>
      </c>
      <c r="C28" s="88">
        <f>IF(AND($U$4=""),"",$U$4)</f>
        <v>42981</v>
      </c>
      <c r="D28" s="89"/>
      <c r="E28" s="90"/>
      <c r="F28" s="88">
        <f>IF(AND($U$8=""),"",$U$8)</f>
        <v>42953</v>
      </c>
      <c r="G28" s="89"/>
      <c r="H28" s="90"/>
      <c r="I28" s="88">
        <f>IF(AND($U$12=""),"",$U$12)</f>
        <v>42932</v>
      </c>
      <c r="J28" s="89"/>
      <c r="K28" s="90"/>
      <c r="L28" s="88">
        <f>IF(AND($U$16=""),"",$U$16)</f>
        <v>42988</v>
      </c>
      <c r="M28" s="89"/>
      <c r="N28" s="90"/>
      <c r="O28" s="88">
        <f>IF(AND($U$20=""),"",$U$20)</f>
        <v>42996</v>
      </c>
      <c r="P28" s="89"/>
      <c r="Q28" s="90"/>
      <c r="R28" s="88">
        <f>IF(AND($U$24=""),"",$U$24)</f>
        <v>42973</v>
      </c>
      <c r="S28" s="89"/>
      <c r="T28" s="90"/>
      <c r="U28" s="94"/>
      <c r="V28" s="95"/>
      <c r="W28" s="96"/>
      <c r="X28" s="72">
        <v>42952</v>
      </c>
      <c r="Y28" s="73"/>
      <c r="Z28" s="74"/>
      <c r="AA28" s="72">
        <v>42933</v>
      </c>
      <c r="AB28" s="73"/>
      <c r="AC28" s="74"/>
      <c r="AD28" s="72">
        <v>42925</v>
      </c>
      <c r="AE28" s="73"/>
      <c r="AF28" s="74"/>
      <c r="AG28" s="72">
        <v>42938</v>
      </c>
      <c r="AH28" s="73"/>
      <c r="AI28" s="74"/>
      <c r="AJ28" s="75">
        <f t="shared" ref="AJ28" si="45">IF(AND($D31="",$G31="",$J31="",$M31="",$P31="",$S31="",$V31="",$Y31="",$AB31="",$AE31="",$AH31=""),"",SUM((COUNTIF($C31:$AI31,"○")),(COUNTIF($C31:$AI31,"●")),(COUNTIF($C31:$AI31,"△"))))</f>
        <v>10</v>
      </c>
      <c r="AK28" s="75">
        <f t="shared" ref="AK28" si="46">IF(AND($D31="",$G31="",$J31="",$M31="",$P31="",$S31="",$V31="",$Y31="",$AB31="",$AE31="",$AH31=""),"",SUM($AS31:$AU31))</f>
        <v>16</v>
      </c>
      <c r="AL28" s="75">
        <f t="shared" ref="AL28" si="47">IF(AND($D31="",$G31="",$J31="",$J31="",$M31="",$P31="",$S31="",$V31="",$Y31="",$AB31="",$AE31="",$AH31=""),"",COUNTIF(C31:AI31,"○"))</f>
        <v>4</v>
      </c>
      <c r="AM28" s="75">
        <f t="shared" ref="AM28" si="48">IF(AND($D31="",$G31="",$J31="",$J31="",$M31="",$P31="",$S31="",$V31="",$Y31="",$AB31="",$AE31="",$AH31=""),"",COUNTIF(C31:AI31,"●"))</f>
        <v>2</v>
      </c>
      <c r="AN28" s="75">
        <f t="shared" ref="AN28" si="49">IF(AND($D31="",$G31="",$J31="",$J31="",$M31="",$P31="",$S31="",$V31="",$Y31="",$AB31="",$AE31="",$AH31=""),"",COUNTIF(C31:AI31,"△"))</f>
        <v>4</v>
      </c>
      <c r="AO28" s="75">
        <f t="shared" ref="AO28" si="50">IF(AND($C31="",$F31="",$I31="",$L31="",$O31="",$R31="",$U31="",$X31="",$AA31="",$AD31="",$AG31=""),"",SUM($C31,$F31,$I31,$L31,$O31,$R31,$U31,$X31,$AA31,$AD31,$AG31))</f>
        <v>20</v>
      </c>
      <c r="AP28" s="75">
        <f t="shared" ref="AP28" si="51">IF(AND($E31="",$H31="",$K31="",$N31="",$Q31="",$T31="",$W31="",$Z31="",$AC31="",$AF31="",$AI31=""),"",SUM($E31,$H31,$K31,$N31,$Q31,$T31,$W31,$Z31,$AC31,$AF31,$AI31))</f>
        <v>16</v>
      </c>
      <c r="AQ28" s="75">
        <f t="shared" ref="AQ28" si="52">IF(AND($AO28="",$AP28=""),"",($AO28-$AP28))</f>
        <v>4</v>
      </c>
      <c r="AR28" s="172">
        <f>IF(AND($AJ28=""),"",RANK(AY28,AY$4:AY$47))</f>
        <v>6</v>
      </c>
      <c r="AS28" s="11"/>
      <c r="AT28" s="11"/>
      <c r="AV28" s="6"/>
      <c r="AW28" s="6"/>
      <c r="AX28" s="6"/>
      <c r="AY28" s="84">
        <f t="shared" ref="AY28" si="53">IFERROR(AK28+AQ28*0.01,"")</f>
        <v>16.04</v>
      </c>
    </row>
    <row r="29" spans="1:51" ht="20.100000000000001" customHeight="1" x14ac:dyDescent="0.2">
      <c r="A29" s="61"/>
      <c r="B29" s="130"/>
      <c r="C29" s="91" t="str">
        <f>IF(AND($U$5=""),"",$U$5)</f>
        <v>緑地G</v>
      </c>
      <c r="D29" s="92"/>
      <c r="E29" s="93"/>
      <c r="F29" s="91" t="str">
        <f>IF(AND($U$9=""),"",$U$9)</f>
        <v>総合G</v>
      </c>
      <c r="G29" s="92"/>
      <c r="H29" s="93"/>
      <c r="I29" s="91" t="str">
        <f>IF(AND($U$13=""),"",$U$13)</f>
        <v>緑地G</v>
      </c>
      <c r="J29" s="92"/>
      <c r="K29" s="93"/>
      <c r="L29" s="91" t="str">
        <f>IF(AND($U$17=""),"",$U$17)</f>
        <v>緑地G</v>
      </c>
      <c r="M29" s="92"/>
      <c r="N29" s="93"/>
      <c r="O29" s="91" t="str">
        <f>IF(AND($U$21=""),"",$U$21)</f>
        <v>緑地Ｇ</v>
      </c>
      <c r="P29" s="92"/>
      <c r="Q29" s="93"/>
      <c r="R29" s="91" t="str">
        <f>IF(AND($U$25=""),"",$U$25)</f>
        <v>緑地Ｇ</v>
      </c>
      <c r="S29" s="92"/>
      <c r="T29" s="93"/>
      <c r="U29" s="97"/>
      <c r="V29" s="98"/>
      <c r="W29" s="99"/>
      <c r="X29" s="85" t="s">
        <v>151</v>
      </c>
      <c r="Y29" s="86"/>
      <c r="Z29" s="87"/>
      <c r="AA29" s="85" t="s">
        <v>138</v>
      </c>
      <c r="AB29" s="86"/>
      <c r="AC29" s="87"/>
      <c r="AD29" s="85" t="s">
        <v>139</v>
      </c>
      <c r="AE29" s="86"/>
      <c r="AF29" s="87"/>
      <c r="AG29" s="85" t="s">
        <v>141</v>
      </c>
      <c r="AH29" s="86"/>
      <c r="AI29" s="87"/>
      <c r="AJ29" s="76"/>
      <c r="AK29" s="76"/>
      <c r="AL29" s="76"/>
      <c r="AM29" s="76"/>
      <c r="AN29" s="76"/>
      <c r="AO29" s="76"/>
      <c r="AP29" s="76"/>
      <c r="AQ29" s="76"/>
      <c r="AR29" s="173"/>
      <c r="AS29" s="11"/>
      <c r="AT29" s="11"/>
      <c r="AV29" s="6"/>
      <c r="AW29" s="6"/>
      <c r="AX29" s="6"/>
      <c r="AY29" s="84"/>
    </row>
    <row r="30" spans="1:51" ht="20.100000000000001" customHeight="1" x14ac:dyDescent="0.2">
      <c r="A30" s="61"/>
      <c r="B30" s="130"/>
      <c r="C30" s="103" t="str">
        <f>IF(AND($U$6=""),"",$U$6)</f>
        <v/>
      </c>
      <c r="D30" s="104"/>
      <c r="E30" s="105"/>
      <c r="F30" s="103" t="str">
        <f>IF(AND($U$10=""),"",$U$10)</f>
        <v/>
      </c>
      <c r="G30" s="104"/>
      <c r="H30" s="105"/>
      <c r="I30" s="103" t="str">
        <f>IF(AND($U$14=""),"",$U$14)</f>
        <v/>
      </c>
      <c r="J30" s="104"/>
      <c r="K30" s="105"/>
      <c r="L30" s="103" t="str">
        <f>IF(AND($U$18=""),"",$U$18)</f>
        <v/>
      </c>
      <c r="M30" s="104"/>
      <c r="N30" s="105"/>
      <c r="O30" s="103" t="str">
        <f>IF(AND($U$22=""),"",$U$22)</f>
        <v/>
      </c>
      <c r="P30" s="104"/>
      <c r="Q30" s="105"/>
      <c r="R30" s="103" t="str">
        <f>IF(AND($U$26=""),"",$U$26)</f>
        <v/>
      </c>
      <c r="S30" s="104"/>
      <c r="T30" s="105"/>
      <c r="U30" s="97"/>
      <c r="V30" s="98"/>
      <c r="W30" s="99"/>
      <c r="X30" s="78"/>
      <c r="Y30" s="79"/>
      <c r="Z30" s="80"/>
      <c r="AA30" s="78"/>
      <c r="AB30" s="79"/>
      <c r="AC30" s="80"/>
      <c r="AD30" s="78"/>
      <c r="AE30" s="79"/>
      <c r="AF30" s="80"/>
      <c r="AG30" s="78"/>
      <c r="AH30" s="79"/>
      <c r="AI30" s="80"/>
      <c r="AJ30" s="76"/>
      <c r="AK30" s="76"/>
      <c r="AL30" s="76"/>
      <c r="AM30" s="76"/>
      <c r="AN30" s="76"/>
      <c r="AO30" s="76"/>
      <c r="AP30" s="76"/>
      <c r="AQ30" s="76"/>
      <c r="AR30" s="173"/>
      <c r="AS30" s="11"/>
      <c r="AT30" s="11"/>
      <c r="AV30" s="6"/>
      <c r="AW30" s="6"/>
      <c r="AX30" s="6"/>
      <c r="AY30" s="84"/>
    </row>
    <row r="31" spans="1:51" ht="24" customHeight="1" x14ac:dyDescent="0.2">
      <c r="A31" s="62"/>
      <c r="B31" s="131"/>
      <c r="C31" s="12">
        <f>IF(AND($W$7=""),"",$W$7)</f>
        <v>1</v>
      </c>
      <c r="D31" s="16" t="str">
        <f>IF(AND($C31="",$E31=""),"",IF($C31&gt;$E31,"○",IF($C31=$E31,"△",IF($C31&lt;$E31,"●"))))</f>
        <v>△</v>
      </c>
      <c r="E31" s="17">
        <f>IF(AND($U$7=""),"",$U$7)</f>
        <v>1</v>
      </c>
      <c r="F31" s="12">
        <f>IF(AND(W$11=""),"",W$11)</f>
        <v>3</v>
      </c>
      <c r="G31" s="16" t="str">
        <f>IF(AND($F31="",$H31=""),"",IF($F31&gt;$H31,"○",IF($F31=$H31,"△",IF($F31&lt;$H31,"●"))))</f>
        <v>●</v>
      </c>
      <c r="H31" s="17">
        <f>IF(AND(U$11=""),"",U$11)</f>
        <v>5</v>
      </c>
      <c r="I31" s="12">
        <f>IF(AND($W$15=""),"",$W$15)</f>
        <v>1</v>
      </c>
      <c r="J31" s="16" t="str">
        <f>IF(AND($I31="",$K31=""),"",IF($I31&gt;$K31,"○",IF($I31=$K31,"△",IF($I31&lt;$K31,"●"))))</f>
        <v>○</v>
      </c>
      <c r="K31" s="17">
        <f>IF(AND($U$15=""),"",$U$15)</f>
        <v>0</v>
      </c>
      <c r="L31" s="12">
        <f>IF(AND($W$19=""),"",$W$19)</f>
        <v>1</v>
      </c>
      <c r="M31" s="16" t="str">
        <f>IF(AND($L31="",$N31=""),"",IF($L31&gt;$N31,"○",IF($L31=$N31,"△",IF($L31&lt;$N31,"●"))))</f>
        <v>●</v>
      </c>
      <c r="N31" s="17">
        <f>IF(AND($U$19=""),"",$U$19)</f>
        <v>2</v>
      </c>
      <c r="O31" s="12">
        <f>IF(AND($W$23=""),"",$W$23)</f>
        <v>3</v>
      </c>
      <c r="P31" s="16" t="str">
        <f>IF(AND($O31="",$Q31=""),"",IF($O31&gt;$Q31,"○",IF($O31=$Q31,"△",IF($O31&lt;$Q31,"●"))))</f>
        <v>△</v>
      </c>
      <c r="Q31" s="17">
        <f>IF(AND($U$23=""),"",$U$23)</f>
        <v>3</v>
      </c>
      <c r="R31" s="12">
        <f>IF(AND($W$27=""),"",$W$27)</f>
        <v>1</v>
      </c>
      <c r="S31" s="16" t="str">
        <f>IF(AND($R31="",$T31=""),"",IF($R31&gt;$T31,"○",IF($R31=$T31,"△",IF($R31&lt;$T31,"●"))))</f>
        <v>△</v>
      </c>
      <c r="T31" s="17">
        <f>IF(AND($U$27=""),"",$U$27)</f>
        <v>1</v>
      </c>
      <c r="U31" s="100"/>
      <c r="V31" s="101"/>
      <c r="W31" s="102"/>
      <c r="X31" s="33">
        <v>2</v>
      </c>
      <c r="Y31" s="34" t="str">
        <f>IF(AND($X31="",$Z31=""),"",IF($X31&gt;$Z31,"○",IF($X31=$Z31,"△",IF($X31&lt;$Z31,"●"))))</f>
        <v>○</v>
      </c>
      <c r="Z31" s="35">
        <v>0</v>
      </c>
      <c r="AA31" s="33">
        <v>1</v>
      </c>
      <c r="AB31" s="34" t="str">
        <f>IF(AND($AA31="",$AC31=""),"",IF($AA31&gt;$AC31,"○",IF($AA31=$AC31,"△",IF($AA31&lt;$AC31,"●"))))</f>
        <v>○</v>
      </c>
      <c r="AC31" s="35">
        <v>0</v>
      </c>
      <c r="AD31" s="33">
        <v>3</v>
      </c>
      <c r="AE31" s="34" t="str">
        <f>IF(AND($AD31="",$AF31=""),"",IF($AD31&gt;$AF31,"○",IF($AD31=$AF31,"△",IF($AD31&lt;$AF31,"●"))))</f>
        <v>○</v>
      </c>
      <c r="AF31" s="35">
        <v>0</v>
      </c>
      <c r="AG31" s="33">
        <v>4</v>
      </c>
      <c r="AH31" s="34" t="str">
        <f>IF(AND($AG31="",$AI31=""),"",IF($AG31&gt;$AI31,"○",IF($AG31=$AI31,"△",IF($AG31&lt;$AI31,"●"))))</f>
        <v>△</v>
      </c>
      <c r="AI31" s="35">
        <v>4</v>
      </c>
      <c r="AJ31" s="77"/>
      <c r="AK31" s="77"/>
      <c r="AL31" s="77"/>
      <c r="AM31" s="77"/>
      <c r="AN31" s="77"/>
      <c r="AO31" s="77"/>
      <c r="AP31" s="77"/>
      <c r="AQ31" s="77"/>
      <c r="AR31" s="174"/>
      <c r="AS31" s="13">
        <f>COUNTIF(C31:AI31,"○")*3</f>
        <v>12</v>
      </c>
      <c r="AT31" s="13">
        <f>COUNTIF(C31:AI31,"△")*1</f>
        <v>4</v>
      </c>
      <c r="AU31" s="13">
        <f>COUNTIF(C31:AI31,"●")*0</f>
        <v>0</v>
      </c>
      <c r="AV31" s="14" t="str">
        <f>B28</f>
        <v>チャンプ</v>
      </c>
      <c r="AW31" s="14"/>
      <c r="AX31" s="6"/>
      <c r="AY31" s="84"/>
    </row>
    <row r="32" spans="1:51" ht="20.100000000000001" customHeight="1" x14ac:dyDescent="0.2">
      <c r="A32" s="60">
        <v>8</v>
      </c>
      <c r="B32" s="129" t="s">
        <v>113</v>
      </c>
      <c r="C32" s="88">
        <f>IF(AND($X$4=""),"",$X$4)</f>
        <v>42933</v>
      </c>
      <c r="D32" s="89"/>
      <c r="E32" s="90"/>
      <c r="F32" s="88">
        <f>IF(AND($X$8=""),"",$X$8)</f>
        <v>42938</v>
      </c>
      <c r="G32" s="89"/>
      <c r="H32" s="90"/>
      <c r="I32" s="88">
        <f>IF(AND($X$12=""),"",$X$12)</f>
        <v>42988</v>
      </c>
      <c r="J32" s="89"/>
      <c r="K32" s="90"/>
      <c r="L32" s="88">
        <f>IF(AND($X$16=""),"",$X$16)</f>
        <v>42996</v>
      </c>
      <c r="M32" s="89"/>
      <c r="N32" s="90"/>
      <c r="O32" s="88">
        <f>IF(AND($X$20=""),"",$X$20)</f>
        <v>42981</v>
      </c>
      <c r="P32" s="89"/>
      <c r="Q32" s="90"/>
      <c r="R32" s="88">
        <f>IF(AND($X$24=""),"",$X$24)</f>
        <v>42925</v>
      </c>
      <c r="S32" s="89"/>
      <c r="T32" s="90"/>
      <c r="U32" s="88">
        <f>IF(AND($X$28=""),"",$X$28)</f>
        <v>42952</v>
      </c>
      <c r="V32" s="89"/>
      <c r="W32" s="90"/>
      <c r="X32" s="63"/>
      <c r="Y32" s="64"/>
      <c r="Z32" s="65"/>
      <c r="AA32" s="72">
        <v>42925</v>
      </c>
      <c r="AB32" s="73"/>
      <c r="AC32" s="74"/>
      <c r="AD32" s="72">
        <v>42996</v>
      </c>
      <c r="AE32" s="73"/>
      <c r="AF32" s="74"/>
      <c r="AG32" s="72">
        <v>42933</v>
      </c>
      <c r="AH32" s="73"/>
      <c r="AI32" s="74"/>
      <c r="AJ32" s="75">
        <f t="shared" ref="AJ32" si="54">IF(AND($D35="",$G35="",$J35="",$M35="",$P35="",$S35="",$V35="",$Y35="",$AB35="",$AE35="",$AH35=""),"",SUM((COUNTIF($C35:$AI35,"○")),(COUNTIF($C35:$AI35,"●")),(COUNTIF($C35:$AI35,"△"))))</f>
        <v>10</v>
      </c>
      <c r="AK32" s="75">
        <f t="shared" ref="AK32" si="55">IF(AND($D35="",$G35="",$J35="",$M35="",$P35="",$S35="",$V35="",$Y35="",$AB35="",$AE35="",$AH35=""),"",SUM($AS35:$AU35))</f>
        <v>3</v>
      </c>
      <c r="AL32" s="75">
        <f t="shared" ref="AL32" si="56">IF(AND($D35="",$G35="",$J35="",$J35="",$M35="",$P35="",$S35="",$V35="",$Y35="",$AB35="",$AE35="",$AH35=""),"",COUNTIF(C35:AI35,"○"))</f>
        <v>1</v>
      </c>
      <c r="AM32" s="75">
        <f t="shared" ref="AM32" si="57">IF(AND($D35="",$G35="",$J35="",$J35="",$M35="",$P35="",$S35="",$V35="",$Y35="",$AB35="",$AE35="",$AH35=""),"",COUNTIF(C35:AI35,"●"))</f>
        <v>9</v>
      </c>
      <c r="AN32" s="75">
        <f t="shared" ref="AN32" si="58">IF(AND($D35="",$G35="",$J35="",$J35="",$M35="",$P35="",$S35="",$V35="",$Y35="",$AB35="",$AE35="",$AH35=""),"",COUNTIF(C35:AI35,"△"))</f>
        <v>0</v>
      </c>
      <c r="AO32" s="75">
        <f t="shared" ref="AO32" si="59">IF(AND($C35="",$F35="",$I35="",$L35="",$O35="",$R35="",$U35="",$X35="",$AA35="",$AD35="",$AG35=""),"",SUM($C35,$F35,$I35,$L35,$O35,$R35,$U35,$X35,$AA35,$AD35,$AG35))</f>
        <v>6</v>
      </c>
      <c r="AP32" s="75">
        <f t="shared" ref="AP32" si="60">IF(AND($E35="",$H35="",$K35="",$N35="",$Q35="",$T35="",$W35="",$Z35="",$AC35="",$AF35="",$AI35=""),"",SUM($E35,$H35,$K35,$N35,$Q35,$T35,$W35,$Z35,$AC35,$AF35,$AI35))</f>
        <v>29</v>
      </c>
      <c r="AQ32" s="75">
        <f t="shared" ref="AQ32" si="61">IF(AND($AO32="",$AP32=""),"",($AO32-$AP32))</f>
        <v>-23</v>
      </c>
      <c r="AR32" s="172">
        <f>IF(AND($AJ32=""),"",RANK(AY32,AY$4:AY$47))</f>
        <v>10</v>
      </c>
      <c r="AS32" s="11"/>
      <c r="AT32" s="11"/>
      <c r="AV32" s="6"/>
      <c r="AW32" s="6"/>
      <c r="AX32" s="6"/>
      <c r="AY32" s="84">
        <f t="shared" ref="AY32" si="62">IFERROR(AK32+AQ32*0.01,"")</f>
        <v>2.77</v>
      </c>
    </row>
    <row r="33" spans="1:51" ht="20.100000000000001" customHeight="1" x14ac:dyDescent="0.2">
      <c r="A33" s="61"/>
      <c r="B33" s="130"/>
      <c r="C33" s="91" t="str">
        <f>IF(AND($X$5=""),"",$X$5)</f>
        <v>千歳台小</v>
      </c>
      <c r="D33" s="92"/>
      <c r="E33" s="93"/>
      <c r="F33" s="91" t="str">
        <f>IF(AND($X$9=""),"",$X$9)</f>
        <v>緑地G</v>
      </c>
      <c r="G33" s="92"/>
      <c r="H33" s="93"/>
      <c r="I33" s="91" t="str">
        <f>IF(AND($X$13=""),"",$X$13)</f>
        <v>緑地G</v>
      </c>
      <c r="J33" s="92"/>
      <c r="K33" s="93"/>
      <c r="L33" s="91" t="str">
        <f>IF(AND($X$17=""),"",$X$17)</f>
        <v>緑地Ｇ</v>
      </c>
      <c r="M33" s="92"/>
      <c r="N33" s="93"/>
      <c r="O33" s="91" t="str">
        <f>IF(AND($X$21=""),"",$X$21)</f>
        <v>緑地G</v>
      </c>
      <c r="P33" s="92"/>
      <c r="Q33" s="93"/>
      <c r="R33" s="91" t="str">
        <f>IF(AND($X$25=""),"",$X$25)</f>
        <v>緑地Ｇ</v>
      </c>
      <c r="S33" s="92"/>
      <c r="T33" s="93"/>
      <c r="U33" s="91" t="str">
        <f>IF(AND($X$29=""),"",$X$29)</f>
        <v>緑地G</v>
      </c>
      <c r="V33" s="92"/>
      <c r="W33" s="93"/>
      <c r="X33" s="66"/>
      <c r="Y33" s="67"/>
      <c r="Z33" s="68"/>
      <c r="AA33" s="85" t="s">
        <v>139</v>
      </c>
      <c r="AB33" s="86"/>
      <c r="AC33" s="87"/>
      <c r="AD33" s="85" t="s">
        <v>159</v>
      </c>
      <c r="AE33" s="86"/>
      <c r="AF33" s="87"/>
      <c r="AG33" s="85" t="s">
        <v>138</v>
      </c>
      <c r="AH33" s="86"/>
      <c r="AI33" s="87"/>
      <c r="AJ33" s="76"/>
      <c r="AK33" s="76"/>
      <c r="AL33" s="76"/>
      <c r="AM33" s="76"/>
      <c r="AN33" s="76"/>
      <c r="AO33" s="76"/>
      <c r="AP33" s="76"/>
      <c r="AQ33" s="76"/>
      <c r="AR33" s="173"/>
      <c r="AS33" s="11"/>
      <c r="AT33" s="11"/>
      <c r="AV33" s="6"/>
      <c r="AW33" s="6"/>
      <c r="AX33" s="6"/>
      <c r="AY33" s="84"/>
    </row>
    <row r="34" spans="1:51" ht="20.100000000000001" customHeight="1" x14ac:dyDescent="0.2">
      <c r="A34" s="61"/>
      <c r="B34" s="130"/>
      <c r="C34" s="103" t="str">
        <f>IF(AND($X$6=""),"",$X$6)</f>
        <v/>
      </c>
      <c r="D34" s="104"/>
      <c r="E34" s="105"/>
      <c r="F34" s="103" t="str">
        <f>IF(AND($X$10=""),"",$X$10)</f>
        <v/>
      </c>
      <c r="G34" s="104"/>
      <c r="H34" s="105"/>
      <c r="I34" s="103" t="str">
        <f>IF(AND($X$14=""),"",$X$14)</f>
        <v/>
      </c>
      <c r="J34" s="104"/>
      <c r="K34" s="105"/>
      <c r="L34" s="103" t="str">
        <f>IF(AND($X$18=""),"",$X$18)</f>
        <v/>
      </c>
      <c r="M34" s="104"/>
      <c r="N34" s="105"/>
      <c r="O34" s="103" t="str">
        <f>IF(AND($X$22=""),"",$X$22)</f>
        <v/>
      </c>
      <c r="P34" s="104"/>
      <c r="Q34" s="105"/>
      <c r="R34" s="103" t="str">
        <f>IF(AND($X$26=""),"",$X$26)</f>
        <v/>
      </c>
      <c r="S34" s="104"/>
      <c r="T34" s="105"/>
      <c r="U34" s="103" t="str">
        <f>IF(AND($X$30=""),"",$X$30)</f>
        <v/>
      </c>
      <c r="V34" s="104"/>
      <c r="W34" s="105"/>
      <c r="X34" s="66"/>
      <c r="Y34" s="67"/>
      <c r="Z34" s="68"/>
      <c r="AA34" s="109"/>
      <c r="AB34" s="110"/>
      <c r="AC34" s="111"/>
      <c r="AD34" s="78"/>
      <c r="AE34" s="79"/>
      <c r="AF34" s="80"/>
      <c r="AG34" s="78"/>
      <c r="AH34" s="79"/>
      <c r="AI34" s="80"/>
      <c r="AJ34" s="76"/>
      <c r="AK34" s="76"/>
      <c r="AL34" s="76"/>
      <c r="AM34" s="76"/>
      <c r="AN34" s="76"/>
      <c r="AO34" s="76"/>
      <c r="AP34" s="76"/>
      <c r="AQ34" s="76"/>
      <c r="AR34" s="173"/>
      <c r="AS34" s="11"/>
      <c r="AT34" s="11"/>
      <c r="AV34" s="6"/>
      <c r="AW34" s="6"/>
      <c r="AX34" s="6"/>
      <c r="AY34" s="84"/>
    </row>
    <row r="35" spans="1:51" ht="24" customHeight="1" x14ac:dyDescent="0.2">
      <c r="A35" s="62"/>
      <c r="B35" s="131"/>
      <c r="C35" s="12">
        <f>IF(AND($Z$7=""),"",$Z$7)</f>
        <v>0</v>
      </c>
      <c r="D35" s="16" t="str">
        <f>IF(AND($C35="",$E35=""),"",IF($C35&gt;$E35,"○",IF($C35=$E35,"△",IF($C35&lt;$E35,"●"))))</f>
        <v>●</v>
      </c>
      <c r="E35" s="17">
        <f>IF(AND($X$7=""),"",$X$7)</f>
        <v>3</v>
      </c>
      <c r="F35" s="12">
        <f>IF(AND(Z$11=""),"",Z$11)</f>
        <v>0</v>
      </c>
      <c r="G35" s="16" t="str">
        <f>IF(AND($F35="",$H35=""),"",IF($F35&gt;$H35,"○",IF($F35=$H35,"△",IF($F35&lt;$H35,"●"))))</f>
        <v>●</v>
      </c>
      <c r="H35" s="17">
        <f>IF(AND(X$11=""),"",X$11)</f>
        <v>1</v>
      </c>
      <c r="I35" s="12">
        <f>IF(AND($Z$15=""),"",$Z$15)</f>
        <v>2</v>
      </c>
      <c r="J35" s="16" t="str">
        <f>IF(AND($I35="",$K35=""),"",IF($I35&gt;$K35,"○",IF($I35=$K35,"△",IF($I35&lt;$K35,"●"))))</f>
        <v>●</v>
      </c>
      <c r="K35" s="17">
        <f>IF(AND($X$15=""),"",$X$15)</f>
        <v>4</v>
      </c>
      <c r="L35" s="12">
        <f>IF(AND($Z$19=""),"",$Z$19)</f>
        <v>1</v>
      </c>
      <c r="M35" s="16" t="str">
        <f>IF(AND($L35="",$N35=""),"",IF($L35&gt;$N35,"○",IF($L35=$N35,"△",IF($L35&lt;$N35,"●"))))</f>
        <v>●</v>
      </c>
      <c r="N35" s="17">
        <f>IF(AND($X$19=""),"",$X$19)</f>
        <v>3</v>
      </c>
      <c r="O35" s="12">
        <f>IF(AND($Z$23=""),"",$Z$23)</f>
        <v>0</v>
      </c>
      <c r="P35" s="16" t="str">
        <f>IF(AND($O35="",$Q35=""),"",IF($O35&gt;$Q35,"○",IF($O35=$Q35,"△",IF($O35&lt;$Q35,"●"))))</f>
        <v>●</v>
      </c>
      <c r="Q35" s="17">
        <f>IF(AND($X$23=""),"",$X$23)</f>
        <v>6</v>
      </c>
      <c r="R35" s="12">
        <f>IF(AND($Z$27=""),"",$Z$27)</f>
        <v>0</v>
      </c>
      <c r="S35" s="16" t="str">
        <f>IF(AND($R35="",$T35=""),"",IF($R35&gt;$T35,"○",IF($R35=$T35,"△",IF($R35&lt;$T35,"●"))))</f>
        <v>●</v>
      </c>
      <c r="T35" s="17">
        <f>IF(AND($X$27=""),"",$X$27)</f>
        <v>5</v>
      </c>
      <c r="U35" s="12">
        <f>IF(AND($Z$31=""),"",$Z$31)</f>
        <v>0</v>
      </c>
      <c r="V35" s="16" t="str">
        <f>IF(AND($U35="",$W35=""),"",IF($U35&gt;$W35,"○",IF($U35=$W35,"△",IF($U35&lt;$W35,"●"))))</f>
        <v>●</v>
      </c>
      <c r="W35" s="17">
        <f>IF(AND($X$31=""),"",$X$31)</f>
        <v>2</v>
      </c>
      <c r="X35" s="69"/>
      <c r="Y35" s="70"/>
      <c r="Z35" s="71"/>
      <c r="AA35" s="33">
        <v>2</v>
      </c>
      <c r="AB35" s="34" t="str">
        <f>IF(AND($AA35="",$AC35=""),"",IF($AA35&gt;$AC35,"○",IF($AA35=$AC35,"△",IF($AA35&lt;$AC35,"●"))))</f>
        <v>○</v>
      </c>
      <c r="AC35" s="35">
        <v>0</v>
      </c>
      <c r="AD35" s="33">
        <v>1</v>
      </c>
      <c r="AE35" s="34" t="str">
        <f>IF(AND($AD35="",$AF35=""),"",IF($AD35&gt;$AF35,"○",IF($AD35=$AF35,"△",IF($AD35&lt;$AF35,"●"))))</f>
        <v>●</v>
      </c>
      <c r="AF35" s="35">
        <v>3</v>
      </c>
      <c r="AG35" s="33">
        <v>0</v>
      </c>
      <c r="AH35" s="34" t="str">
        <f>IF(AND($AG35="",$AI35=""),"",IF($AG35&gt;$AI35,"○",IF($AG35=$AI35,"△",IF($AG35&lt;$AI35,"●"))))</f>
        <v>●</v>
      </c>
      <c r="AI35" s="35">
        <v>2</v>
      </c>
      <c r="AJ35" s="77"/>
      <c r="AK35" s="77"/>
      <c r="AL35" s="77"/>
      <c r="AM35" s="77"/>
      <c r="AN35" s="77"/>
      <c r="AO35" s="77"/>
      <c r="AP35" s="77"/>
      <c r="AQ35" s="77"/>
      <c r="AR35" s="174"/>
      <c r="AS35" s="13">
        <f>COUNTIF(C35:AI35,"○")*3</f>
        <v>3</v>
      </c>
      <c r="AT35" s="13">
        <f>COUNTIF(C35:AI35,"△")*1</f>
        <v>0</v>
      </c>
      <c r="AU35" s="13">
        <f>COUNTIF(C35:AI35,"●")*0</f>
        <v>0</v>
      </c>
      <c r="AV35" s="14" t="str">
        <f>B32</f>
        <v>若林</v>
      </c>
      <c r="AW35" s="14"/>
      <c r="AX35" s="6"/>
      <c r="AY35" s="84"/>
    </row>
    <row r="36" spans="1:51" ht="20.100000000000001" customHeight="1" x14ac:dyDescent="0.2">
      <c r="A36" s="60">
        <v>9</v>
      </c>
      <c r="B36" s="129" t="s">
        <v>133</v>
      </c>
      <c r="C36" s="88">
        <f>IF(AND($AA$4=""),"",$AA$4)</f>
        <v>42938</v>
      </c>
      <c r="D36" s="89"/>
      <c r="E36" s="90"/>
      <c r="F36" s="88">
        <f>IF(AND($AA$8=""),"",$AA$8)</f>
        <v>42952</v>
      </c>
      <c r="G36" s="89"/>
      <c r="H36" s="90"/>
      <c r="I36" s="88">
        <f>IF(AND($AA$12=""),"",$AA$12)</f>
        <v>42925</v>
      </c>
      <c r="J36" s="89"/>
      <c r="K36" s="90"/>
      <c r="L36" s="88">
        <f>IF(AND($AA$16=""),"",$AA$16)</f>
        <v>42953</v>
      </c>
      <c r="M36" s="89"/>
      <c r="N36" s="90"/>
      <c r="O36" s="88">
        <f>IF(AND($AA$20=""),"",$AA$20)</f>
        <v>43008</v>
      </c>
      <c r="P36" s="89"/>
      <c r="Q36" s="90"/>
      <c r="R36" s="88">
        <f>IF(AND($AA$24=""),"",$AA$24)</f>
        <v>42953</v>
      </c>
      <c r="S36" s="89"/>
      <c r="T36" s="90"/>
      <c r="U36" s="88">
        <f>IF(AND($AA$28=""),"",$AA$28)</f>
        <v>42933</v>
      </c>
      <c r="V36" s="89"/>
      <c r="W36" s="90"/>
      <c r="X36" s="88">
        <f>IF(AND($AA$32=""),"",$AA$32)</f>
        <v>42925</v>
      </c>
      <c r="Y36" s="89"/>
      <c r="Z36" s="90"/>
      <c r="AA36" s="63"/>
      <c r="AB36" s="64"/>
      <c r="AC36" s="65"/>
      <c r="AD36" s="72">
        <v>42933</v>
      </c>
      <c r="AE36" s="73"/>
      <c r="AF36" s="74"/>
      <c r="AG36" s="72">
        <v>43009</v>
      </c>
      <c r="AH36" s="73"/>
      <c r="AI36" s="74"/>
      <c r="AJ36" s="75">
        <f t="shared" ref="AJ36" si="63">IF(AND($D39="",$G39="",$J39="",$M39="",$P39="",$S39="",$V39="",$Y39="",$AB39="",$AE39="",$AH39=""),"",SUM((COUNTIF($C39:$AI39,"○")),(COUNTIF($C39:$AI39,"●")),(COUNTIF($C39:$AI39,"△"))))</f>
        <v>10</v>
      </c>
      <c r="AK36" s="75">
        <f t="shared" ref="AK36" si="64">IF(AND($D39="",$G39="",$J39="",$M39="",$P39="",$S39="",$V39="",$Y39="",$AB39="",$AE39="",$AH39=""),"",SUM($AS39:$AU39))</f>
        <v>0</v>
      </c>
      <c r="AL36" s="75">
        <f t="shared" ref="AL36" si="65">IF(AND($D39="",$G39="",$J39="",$J39="",$M39="",$P39="",$S39="",$V39="",$Y39="",$AB39="",$AE39="",$AH39=""),"",COUNTIF(C39:AI39,"○"))</f>
        <v>0</v>
      </c>
      <c r="AM36" s="75">
        <f t="shared" ref="AM36" si="66">IF(AND($D39="",$G39="",$J39="",$J39="",$M39="",$P39="",$S39="",$V39="",$Y39="",$AB39="",$AE39="",$AH39=""),"",COUNTIF(C39:AI39,"●"))</f>
        <v>10</v>
      </c>
      <c r="AN36" s="75">
        <f t="shared" ref="AN36" si="67">IF(AND($D39="",$G39="",$J39="",$J39="",$M39="",$P39="",$S39="",$V39="",$Y39="",$AB39="",$AE39="",$AH39=""),"",COUNTIF(C39:AI39,"△"))</f>
        <v>0</v>
      </c>
      <c r="AO36" s="75">
        <f t="shared" ref="AO36" si="68">IF(AND($C39="",$F39="",$I39="",$L39="",$O39="",$R39="",$U39="",$X39="",$AA39="",$AD39="",$AG39=""),"",SUM($C39,$F39,$I39,$L39,$O39,$R39,$U39,$X39,$AA39,$AD39,$AG39))</f>
        <v>3</v>
      </c>
      <c r="AP36" s="75">
        <f t="shared" ref="AP36" si="69">IF(AND($E39="",$H39="",$K39="",$N39="",$Q39="",$T39="",$W39="",$Z39="",$AC39="",$AF39="",$AI39=""),"",SUM($E39,$H39,$K39,$N39,$Q39,$T39,$W39,$Z39,$AC39,$AF39,$AI39))</f>
        <v>36</v>
      </c>
      <c r="AQ36" s="75">
        <f t="shared" ref="AQ36" si="70">IF(AND($AO36="",$AP36=""),"",($AO36-$AP36))</f>
        <v>-33</v>
      </c>
      <c r="AR36" s="172">
        <f>IF(AND($AJ36=""),"",RANK(AY36,AY$4:AY$47))</f>
        <v>11</v>
      </c>
      <c r="AS36" s="11"/>
      <c r="AT36" s="11"/>
      <c r="AV36" s="6"/>
      <c r="AW36" s="6"/>
      <c r="AX36" s="6"/>
      <c r="AY36" s="84">
        <f t="shared" ref="AY36" si="71">IFERROR(AK36+AQ36*0.01,"")</f>
        <v>-0.33</v>
      </c>
    </row>
    <row r="37" spans="1:51" ht="20.100000000000001" customHeight="1" x14ac:dyDescent="0.2">
      <c r="A37" s="61"/>
      <c r="B37" s="130"/>
      <c r="C37" s="91" t="str">
        <f>IF(AND($AA$5=""),"",$AA$5)</f>
        <v>緑地G</v>
      </c>
      <c r="D37" s="92"/>
      <c r="E37" s="93"/>
      <c r="F37" s="115" t="str">
        <f>IF(AND($AA$9=""),"",$AA$9)</f>
        <v>緑地G</v>
      </c>
      <c r="G37" s="116"/>
      <c r="H37" s="117"/>
      <c r="I37" s="115" t="str">
        <f>IF(AND($AA$13=""),"",$AA$13)</f>
        <v>緑地Ｇ</v>
      </c>
      <c r="J37" s="116"/>
      <c r="K37" s="117"/>
      <c r="L37" s="115" t="str">
        <f>IF(AND($AA$17=""),"",$AA$17)</f>
        <v>緑地G</v>
      </c>
      <c r="M37" s="116"/>
      <c r="N37" s="117"/>
      <c r="O37" s="115" t="str">
        <f>IF(AND($AA$21=""),"",$AA$21)</f>
        <v>緑地Ｇ</v>
      </c>
      <c r="P37" s="116"/>
      <c r="Q37" s="117"/>
      <c r="R37" s="115" t="str">
        <f>IF(AND($AA$25=""),"",$AA$25)</f>
        <v>緑地G</v>
      </c>
      <c r="S37" s="116"/>
      <c r="T37" s="117"/>
      <c r="U37" s="115" t="str">
        <f>IF(AND($AA$29=""),"",$AA$29)</f>
        <v>千歳台小</v>
      </c>
      <c r="V37" s="116"/>
      <c r="W37" s="117"/>
      <c r="X37" s="115" t="str">
        <f>IF(AND($AA$33=""),"",$AA$33)</f>
        <v>緑地Ｇ</v>
      </c>
      <c r="Y37" s="116"/>
      <c r="Z37" s="117"/>
      <c r="AA37" s="66"/>
      <c r="AB37" s="67"/>
      <c r="AC37" s="68"/>
      <c r="AD37" s="85" t="s">
        <v>138</v>
      </c>
      <c r="AE37" s="86"/>
      <c r="AF37" s="87"/>
      <c r="AG37" s="85" t="s">
        <v>176</v>
      </c>
      <c r="AH37" s="86"/>
      <c r="AI37" s="87"/>
      <c r="AJ37" s="76"/>
      <c r="AK37" s="76"/>
      <c r="AL37" s="76"/>
      <c r="AM37" s="76"/>
      <c r="AN37" s="76"/>
      <c r="AO37" s="76"/>
      <c r="AP37" s="76"/>
      <c r="AQ37" s="76"/>
      <c r="AR37" s="173"/>
      <c r="AS37" s="11"/>
      <c r="AT37" s="11"/>
      <c r="AV37" s="6"/>
      <c r="AW37" s="6"/>
      <c r="AX37" s="6"/>
      <c r="AY37" s="84"/>
    </row>
    <row r="38" spans="1:51" ht="20.100000000000001" customHeight="1" x14ac:dyDescent="0.2">
      <c r="A38" s="61"/>
      <c r="B38" s="130"/>
      <c r="C38" s="103" t="str">
        <f>IF(AND($AA$6=""),"",$AA$6)</f>
        <v/>
      </c>
      <c r="D38" s="104"/>
      <c r="E38" s="105"/>
      <c r="F38" s="112" t="str">
        <f>IF(AND($AA$10=""),"",$AA$10)</f>
        <v/>
      </c>
      <c r="G38" s="113"/>
      <c r="H38" s="114"/>
      <c r="I38" s="112" t="str">
        <f>IF(AND($AA$14=""),"",$AA$14)</f>
        <v/>
      </c>
      <c r="J38" s="113"/>
      <c r="K38" s="114"/>
      <c r="L38" s="112" t="str">
        <f>IF(AND($AA$18=""),"",$AA$18)</f>
        <v/>
      </c>
      <c r="M38" s="113"/>
      <c r="N38" s="114"/>
      <c r="O38" s="112" t="str">
        <f>IF(AND($AA$22=""),"",$AA$22)</f>
        <v/>
      </c>
      <c r="P38" s="113"/>
      <c r="Q38" s="114"/>
      <c r="R38" s="112" t="str">
        <f>IF(AND($AA$26=""),"",$AA$26)</f>
        <v/>
      </c>
      <c r="S38" s="113"/>
      <c r="T38" s="114"/>
      <c r="U38" s="112" t="str">
        <f>IF(AND($AA$30=""),"",$AA$30)</f>
        <v/>
      </c>
      <c r="V38" s="113"/>
      <c r="W38" s="114"/>
      <c r="X38" s="112" t="str">
        <f>IF(AND($AA$34=""),"",$AA$34)</f>
        <v/>
      </c>
      <c r="Y38" s="113"/>
      <c r="Z38" s="114"/>
      <c r="AA38" s="66"/>
      <c r="AB38" s="67"/>
      <c r="AC38" s="68"/>
      <c r="AD38" s="78"/>
      <c r="AE38" s="79"/>
      <c r="AF38" s="80"/>
      <c r="AG38" s="78"/>
      <c r="AH38" s="79"/>
      <c r="AI38" s="80"/>
      <c r="AJ38" s="76"/>
      <c r="AK38" s="76"/>
      <c r="AL38" s="76"/>
      <c r="AM38" s="76"/>
      <c r="AN38" s="76"/>
      <c r="AO38" s="76"/>
      <c r="AP38" s="76"/>
      <c r="AQ38" s="76"/>
      <c r="AR38" s="173"/>
      <c r="AS38" s="11"/>
      <c r="AT38" s="11"/>
      <c r="AV38" s="6"/>
      <c r="AW38" s="6"/>
      <c r="AX38" s="6"/>
      <c r="AY38" s="84"/>
    </row>
    <row r="39" spans="1:51" ht="24" customHeight="1" x14ac:dyDescent="0.2">
      <c r="A39" s="62"/>
      <c r="B39" s="131"/>
      <c r="C39" s="12">
        <f>IF(AND($AC$7=""),"",$AC$7)</f>
        <v>0</v>
      </c>
      <c r="D39" s="16" t="str">
        <f>IF(AND($C39="",$E39=""),"",IF($C39&gt;$E39,"○",IF($C39=$E39,"△",IF($C39&lt;$E39,"●"))))</f>
        <v>●</v>
      </c>
      <c r="E39" s="17">
        <f>IF(AND($AA$7=""),"",$AA$7)</f>
        <v>2</v>
      </c>
      <c r="F39" s="12">
        <f>IF(AND(AC$11=""),"",AC$11)</f>
        <v>0</v>
      </c>
      <c r="G39" s="16" t="str">
        <f>IF(AND($F39="",$H39=""),"",IF($F39&gt;$H39,"○",IF($F39=$H39,"△",IF($F39&lt;$H39,"●"))))</f>
        <v>●</v>
      </c>
      <c r="H39" s="17">
        <f>IF(AND(AA$11=""),"",AA$11)</f>
        <v>3</v>
      </c>
      <c r="I39" s="12">
        <f>IF(AND($AC$15=""),"",$AC$15)</f>
        <v>1</v>
      </c>
      <c r="J39" s="16" t="str">
        <f>IF(AND($I39="",$K39=""),"",IF($I39&gt;$K39,"○",IF($I39=$K39,"△",IF($I39&lt;$K39,"●"))))</f>
        <v>●</v>
      </c>
      <c r="K39" s="17">
        <f>IF(AND($AA$15=""),"",$AA$15)</f>
        <v>4</v>
      </c>
      <c r="L39" s="12">
        <f>IF(AND($AC$19=""),"",$AC$19)</f>
        <v>0</v>
      </c>
      <c r="M39" s="16" t="str">
        <f>IF(AND($L39="",$N39=""),"",IF($L39&gt;$N39,"○",IF($L39=$N39,"△",IF($L39&lt;$N39,"●"))))</f>
        <v>●</v>
      </c>
      <c r="N39" s="17">
        <f>IF(AND($AA$19=""),"",$AA$19)</f>
        <v>7</v>
      </c>
      <c r="O39" s="12">
        <f>IF(AND($AC$23=""),"",$AC$23)</f>
        <v>0</v>
      </c>
      <c r="P39" s="16" t="str">
        <f>IF(AND($O39="",$Q39=""),"",IF($O39&gt;$Q39,"○",IF($O39=$Q39,"△",IF($O39&lt;$Q39,"●"))))</f>
        <v>●</v>
      </c>
      <c r="Q39" s="17">
        <f>IF(AND($AA$23=""),"",$AA$23)</f>
        <v>9</v>
      </c>
      <c r="R39" s="12">
        <f>IF(AND($AC$27=""),"",$AC$27)</f>
        <v>1</v>
      </c>
      <c r="S39" s="16" t="str">
        <f>IF(AND($R39="",$T39=""),"",IF($R39&gt;$T39,"○",IF($R39=$T39,"△",IF($R39&lt;$T39,"●"))))</f>
        <v>●</v>
      </c>
      <c r="T39" s="17">
        <f>IF(AND($AA$27=""),"",$AA$27)</f>
        <v>2</v>
      </c>
      <c r="U39" s="12">
        <f>IF(AND($AC$31=""),"",$AC$31)</f>
        <v>0</v>
      </c>
      <c r="V39" s="16" t="str">
        <f>IF(AND($U39="",$W39=""),"",IF($U39&gt;$W39,"○",IF($U39=$W39,"△",IF($U39&lt;$W39,"●"))))</f>
        <v>●</v>
      </c>
      <c r="W39" s="17">
        <f>IF(AND($AA$31=""),"",$AA$31)</f>
        <v>1</v>
      </c>
      <c r="X39" s="12">
        <f>IF(AND($AC$35=""),"",$AC$35)</f>
        <v>0</v>
      </c>
      <c r="Y39" s="16" t="str">
        <f>IF(AND($X39="",$Z39=""),"",IF($X39&gt;$Z39,"○",IF($X39=$Z39,"△",IF($X39&lt;$Z39,"●"))))</f>
        <v>●</v>
      </c>
      <c r="Z39" s="17">
        <f>IF(AND($AA$35=""),"",$AA$35)</f>
        <v>2</v>
      </c>
      <c r="AA39" s="69"/>
      <c r="AB39" s="70"/>
      <c r="AC39" s="71"/>
      <c r="AD39" s="33">
        <v>1</v>
      </c>
      <c r="AE39" s="34" t="str">
        <f>IF(AND($AD39="",$AF39=""),"",IF($AD39&gt;$AF39,"○",IF($AD39=$AF39,"△",IF($AD39&lt;$AF39,"●"))))</f>
        <v>●</v>
      </c>
      <c r="AF39" s="35">
        <v>3</v>
      </c>
      <c r="AG39" s="33">
        <v>0</v>
      </c>
      <c r="AH39" s="34" t="str">
        <f>IF(AND($AG39="",$AI39=""),"",IF($AG39&gt;$AI39,"○",IF($AG39=$AI39,"△",IF($AG39&lt;$AI39,"●"))))</f>
        <v>●</v>
      </c>
      <c r="AI39" s="35">
        <v>3</v>
      </c>
      <c r="AJ39" s="77"/>
      <c r="AK39" s="77"/>
      <c r="AL39" s="77"/>
      <c r="AM39" s="77"/>
      <c r="AN39" s="77"/>
      <c r="AO39" s="77"/>
      <c r="AP39" s="77"/>
      <c r="AQ39" s="77"/>
      <c r="AR39" s="174"/>
      <c r="AS39" s="13">
        <f>COUNTIF(C39:AI39,"○")*3</f>
        <v>0</v>
      </c>
      <c r="AT39" s="13">
        <f>COUNTIF(C39:AI39,"△")*1</f>
        <v>0</v>
      </c>
      <c r="AU39" s="13">
        <f>COUNTIF(C39:AI39,"●")*0</f>
        <v>0</v>
      </c>
      <c r="AV39" s="14" t="str">
        <f>B36</f>
        <v>コスモ</v>
      </c>
      <c r="AW39" s="14"/>
      <c r="AX39" s="6"/>
      <c r="AY39" s="84"/>
    </row>
    <row r="40" spans="1:51" ht="20.100000000000001" customHeight="1" x14ac:dyDescent="0.2">
      <c r="A40" s="118">
        <v>10</v>
      </c>
      <c r="B40" s="129" t="s">
        <v>114</v>
      </c>
      <c r="C40" s="88">
        <f>IF(AND($AD$4=""),"",$AD$4)</f>
        <v>43001</v>
      </c>
      <c r="D40" s="89"/>
      <c r="E40" s="90"/>
      <c r="F40" s="88">
        <f>IF(AND($AD$8=""),"",$AD$8)</f>
        <v>43008</v>
      </c>
      <c r="G40" s="89"/>
      <c r="H40" s="90"/>
      <c r="I40" s="88">
        <f>IF(AND($AD$12=""),"",$AD$12)</f>
        <v>42938</v>
      </c>
      <c r="J40" s="89"/>
      <c r="K40" s="90"/>
      <c r="L40" s="88">
        <f>IF(AND($AD$16=""),"",$AD$16)</f>
        <v>42932</v>
      </c>
      <c r="M40" s="89"/>
      <c r="N40" s="90"/>
      <c r="O40" s="88">
        <f>IF(AND($AD$20=""),"",$AD$20)</f>
        <v>42953</v>
      </c>
      <c r="P40" s="89"/>
      <c r="Q40" s="90"/>
      <c r="R40" s="88">
        <f>IF(AND($AD$24=""),"",$AD$24)</f>
        <v>43009</v>
      </c>
      <c r="S40" s="89"/>
      <c r="T40" s="90"/>
      <c r="U40" s="88">
        <f>IF(AND($AD$28=""),"",$AD$28)</f>
        <v>42925</v>
      </c>
      <c r="V40" s="89"/>
      <c r="W40" s="90"/>
      <c r="X40" s="88">
        <f>IF(AND($AD$32=""),"",$AD$32)</f>
        <v>42996</v>
      </c>
      <c r="Y40" s="89"/>
      <c r="Z40" s="90"/>
      <c r="AA40" s="88">
        <f>IF(AND($AD$36=""),"",$AD$36)</f>
        <v>42933</v>
      </c>
      <c r="AB40" s="89"/>
      <c r="AC40" s="90"/>
      <c r="AD40" s="94"/>
      <c r="AE40" s="95"/>
      <c r="AF40" s="96"/>
      <c r="AG40" s="72">
        <v>42973</v>
      </c>
      <c r="AH40" s="73"/>
      <c r="AI40" s="74"/>
      <c r="AJ40" s="75">
        <f t="shared" ref="AJ40" si="72">IF(AND($D43="",$G43="",$J43="",$M43="",$P43="",$S43="",$V43="",$Y43="",$AB43="",$AE43="",$AH43=""),"",SUM((COUNTIF($C43:$AI43,"○")),(COUNTIF($C43:$AI43,"●")),(COUNTIF($C43:$AI43,"△"))))</f>
        <v>10</v>
      </c>
      <c r="AK40" s="75">
        <f t="shared" ref="AK40" si="73">IF(AND($D43="",$G43="",$J43="",$M43="",$P43="",$S43="",$V43="",$Y43="",$AB43="",$AE43="",$AH43=""),"",SUM($AS43:$AU43))</f>
        <v>9</v>
      </c>
      <c r="AL40" s="75">
        <f t="shared" ref="AL40" si="74">IF(AND($D43="",$G43="",$J43="",$J43="",$M43="",$P43="",$S43="",$V43="",$Y43="",$AB43="",$AE43="",$AH43=""),"",COUNTIF(C43:AI43,"○"))</f>
        <v>2</v>
      </c>
      <c r="AM40" s="75">
        <f t="shared" ref="AM40" si="75">IF(AND($D43="",$G43="",$J43="",$J43="",$M43="",$P43="",$S43="",$V43="",$Y43="",$AB43="",$AE43="",$AH43=""),"",COUNTIF(C43:AI43,"●"))</f>
        <v>5</v>
      </c>
      <c r="AN40" s="75">
        <f t="shared" ref="AN40" si="76">IF(AND($D43="",$G43="",$J43="",$J43="",$M43="",$P43="",$S43="",$V43="",$Y43="",$AB43="",$AE43="",$AH43=""),"",COUNTIF(C43:AI43,"△"))</f>
        <v>3</v>
      </c>
      <c r="AO40" s="75">
        <f t="shared" ref="AO40" si="77">IF(AND($C43="",$F43="",$I43="",$L43="",$O43="",$R43="",$U43="",$X43="",$AA43="",$AD43="",$AG43=""),"",SUM($C43,$F43,$I43,$L43,$O43,$R43,$U43,$X43,$AA43,$AD43,$AG43))</f>
        <v>11</v>
      </c>
      <c r="AP40" s="75">
        <f t="shared" ref="AP40" si="78">IF(AND($E43="",$H43="",$K43="",$N43="",$Q43="",$T43="",$W43="",$Z43="",$AC43="",$AF43="",$AI43=""),"",SUM($E43,$H43,$K43,$N43,$Q43,$T43,$W43,$Z43,$AC43,$AF43,$AI43))</f>
        <v>17</v>
      </c>
      <c r="AQ40" s="75">
        <f t="shared" ref="AQ40" si="79">IF(AND($AO40="",$AP40=""),"",($AO40-$AP40))</f>
        <v>-6</v>
      </c>
      <c r="AR40" s="172">
        <f>IF(AND($AJ40=""),"",RANK(AY40,AY$4:AY$47))</f>
        <v>9</v>
      </c>
      <c r="AS40" s="11"/>
      <c r="AT40" s="11"/>
      <c r="AV40" s="6"/>
      <c r="AW40" s="6"/>
      <c r="AX40" s="6"/>
      <c r="AY40" s="84">
        <f t="shared" ref="AY40" si="80">IFERROR(AK40+AQ40*0.01,"")</f>
        <v>8.94</v>
      </c>
    </row>
    <row r="41" spans="1:51" ht="20.100000000000001" customHeight="1" x14ac:dyDescent="0.2">
      <c r="A41" s="119"/>
      <c r="B41" s="130"/>
      <c r="C41" s="91" t="str">
        <f>IF(AND($AD$5=""),"",$AD$5)</f>
        <v>緑地Ｇ</v>
      </c>
      <c r="D41" s="92"/>
      <c r="E41" s="93"/>
      <c r="F41" s="91" t="str">
        <f>IF(AND($AD$9=""),"",$AD$9)</f>
        <v>緑地Ｇ</v>
      </c>
      <c r="G41" s="92"/>
      <c r="H41" s="93"/>
      <c r="I41" s="91" t="str">
        <f>IF(AND($AD$13=""),"",$AD$13)</f>
        <v>緑地G</v>
      </c>
      <c r="J41" s="92"/>
      <c r="K41" s="93"/>
      <c r="L41" s="91" t="str">
        <f>IF(AND($AD$17=""),"",$AD$17)</f>
        <v>緑地G</v>
      </c>
      <c r="M41" s="92"/>
      <c r="N41" s="93"/>
      <c r="O41" s="91" t="str">
        <f>IF(AND($AD$21=""),"",$AD$21)</f>
        <v>緑地G</v>
      </c>
      <c r="P41" s="92"/>
      <c r="Q41" s="93"/>
      <c r="R41" s="91" t="str">
        <f>IF(AND($AD$25=""),"",$AD$25)</f>
        <v>緑地Ｇ</v>
      </c>
      <c r="S41" s="92"/>
      <c r="T41" s="93"/>
      <c r="U41" s="91" t="str">
        <f>IF(AND($AD$29=""),"",$AD$29)</f>
        <v>緑地Ｇ</v>
      </c>
      <c r="V41" s="92"/>
      <c r="W41" s="93"/>
      <c r="X41" s="91" t="str">
        <f>IF(AND($AD$33=""),"",$AD$33)</f>
        <v>緑地Ｇ</v>
      </c>
      <c r="Y41" s="92"/>
      <c r="Z41" s="93"/>
      <c r="AA41" s="91" t="str">
        <f>IF(AND($AD$37=""),"",$AD$37)</f>
        <v>千歳台小</v>
      </c>
      <c r="AB41" s="92"/>
      <c r="AC41" s="93"/>
      <c r="AD41" s="97"/>
      <c r="AE41" s="98"/>
      <c r="AF41" s="99"/>
      <c r="AG41" s="85" t="s">
        <v>155</v>
      </c>
      <c r="AH41" s="86"/>
      <c r="AI41" s="87"/>
      <c r="AJ41" s="76"/>
      <c r="AK41" s="76"/>
      <c r="AL41" s="76"/>
      <c r="AM41" s="76"/>
      <c r="AN41" s="76"/>
      <c r="AO41" s="76"/>
      <c r="AP41" s="76"/>
      <c r="AQ41" s="76"/>
      <c r="AR41" s="173"/>
      <c r="AS41" s="11"/>
      <c r="AT41" s="11"/>
      <c r="AV41" s="6"/>
      <c r="AW41" s="6"/>
      <c r="AX41" s="6"/>
      <c r="AY41" s="84"/>
    </row>
    <row r="42" spans="1:51" ht="20.100000000000001" customHeight="1" x14ac:dyDescent="0.2">
      <c r="A42" s="119"/>
      <c r="B42" s="130"/>
      <c r="C42" s="103" t="str">
        <f>IF(AND($AD$6=""),"",$AD$6)</f>
        <v/>
      </c>
      <c r="D42" s="104"/>
      <c r="E42" s="105"/>
      <c r="F42" s="103" t="str">
        <f>IF(AND($AD$10=""),"",$AD$10)</f>
        <v/>
      </c>
      <c r="G42" s="104"/>
      <c r="H42" s="105"/>
      <c r="I42" s="103" t="str">
        <f>IF(AND($AD$14=""),"",$AD$14)</f>
        <v/>
      </c>
      <c r="J42" s="104"/>
      <c r="K42" s="105"/>
      <c r="L42" s="103" t="str">
        <f>IF(AND($AD$18=""),"",$AD$18)</f>
        <v/>
      </c>
      <c r="M42" s="104"/>
      <c r="N42" s="105"/>
      <c r="O42" s="103" t="str">
        <f>IF(AND($AD$22=""),"",$AD$22)</f>
        <v/>
      </c>
      <c r="P42" s="104"/>
      <c r="Q42" s="105"/>
      <c r="R42" s="103" t="str">
        <f>IF(AND($AD$26=""),"",$AD$26)</f>
        <v/>
      </c>
      <c r="S42" s="104"/>
      <c r="T42" s="105"/>
      <c r="U42" s="103" t="str">
        <f>IF(AND($AD$30=""),"",$AD$30)</f>
        <v/>
      </c>
      <c r="V42" s="104"/>
      <c r="W42" s="105"/>
      <c r="X42" s="103" t="str">
        <f>IF(AND($AD$34=""),"",$AD$34)</f>
        <v/>
      </c>
      <c r="Y42" s="104"/>
      <c r="Z42" s="105"/>
      <c r="AA42" s="103" t="str">
        <f>IF(AND($AD$38=""),"",$AD$38)</f>
        <v/>
      </c>
      <c r="AB42" s="104"/>
      <c r="AC42" s="105"/>
      <c r="AD42" s="97"/>
      <c r="AE42" s="98"/>
      <c r="AF42" s="99"/>
      <c r="AG42" s="78"/>
      <c r="AH42" s="79"/>
      <c r="AI42" s="80"/>
      <c r="AJ42" s="76"/>
      <c r="AK42" s="76"/>
      <c r="AL42" s="76"/>
      <c r="AM42" s="76"/>
      <c r="AN42" s="76"/>
      <c r="AO42" s="76"/>
      <c r="AP42" s="76"/>
      <c r="AQ42" s="76"/>
      <c r="AR42" s="173"/>
      <c r="AS42" s="11"/>
      <c r="AT42" s="11"/>
      <c r="AV42" s="6"/>
      <c r="AW42" s="6"/>
      <c r="AX42" s="6"/>
      <c r="AY42" s="84"/>
    </row>
    <row r="43" spans="1:51" ht="24" customHeight="1" x14ac:dyDescent="0.2">
      <c r="A43" s="120"/>
      <c r="B43" s="131"/>
      <c r="C43" s="12">
        <f>IF(AND($AF$7=""),"",$AF$7)</f>
        <v>2</v>
      </c>
      <c r="D43" s="16" t="str">
        <f>IF(AND($C43="",$E43=""),"",IF($C43&gt;$E43,"○",IF($C43=$E43,"△",IF($C43&lt;$E43,"●"))))</f>
        <v>●</v>
      </c>
      <c r="E43" s="17">
        <f>IF(AND($AD$7=""),"",$AD$7)</f>
        <v>3</v>
      </c>
      <c r="F43" s="12">
        <f>IF(AND(AF$11=""),"",AF$11)</f>
        <v>0</v>
      </c>
      <c r="G43" s="16" t="str">
        <f>IF(AND($F43="",$H43=""),"",IF($F43&gt;$H43,"○",IF($F43=$H43,"△",IF($F43&lt;$H43,"●"))))</f>
        <v>△</v>
      </c>
      <c r="H43" s="17">
        <f>IF(AND(AD$11=""),"",AD$11)</f>
        <v>0</v>
      </c>
      <c r="I43" s="12">
        <f>IF(AND($AF$15=""),"",$AF$15)</f>
        <v>0</v>
      </c>
      <c r="J43" s="16" t="str">
        <f>IF(AND($I43="",$K43=""),"",IF($I43&gt;$K43,"○",IF($I43=$K43,"△",IF($I43&lt;$K43,"●"))))</f>
        <v>●</v>
      </c>
      <c r="K43" s="17">
        <f>IF(AND($AD$15=""),"",$AD$15)</f>
        <v>1</v>
      </c>
      <c r="L43" s="12">
        <f>IF(AND($AF$19=""),"",$AF$19)</f>
        <v>1</v>
      </c>
      <c r="M43" s="16" t="str">
        <f>IF(AND($L43="",$N43=""),"",IF($L43&gt;$N43,"○",IF($L43=$N43,"△",IF($L43&lt;$N43,"●"))))</f>
        <v>△</v>
      </c>
      <c r="N43" s="17">
        <f>IF(AND($AD$19=""),"",$AD$19)</f>
        <v>1</v>
      </c>
      <c r="O43" s="12">
        <f>IF(AND($AF$23=""),"",$AF$23)</f>
        <v>1</v>
      </c>
      <c r="P43" s="16" t="str">
        <f>IF(AND($O43="",$Q43=""),"",IF($O43&gt;$Q43,"○",IF($O43=$Q43,"△",IF($O43&lt;$Q43,"●"))))</f>
        <v>△</v>
      </c>
      <c r="Q43" s="17">
        <f>IF(AND($AD$23=""),"",$AD$23)</f>
        <v>1</v>
      </c>
      <c r="R43" s="12">
        <f>IF(AND($AF$27=""),"",$AF$27)</f>
        <v>0</v>
      </c>
      <c r="S43" s="16" t="str">
        <f>IF(AND($R43="",$T43=""),"",IF($R43&gt;$T43,"○",IF($R43=$T43,"△",IF($R43&lt;$T43,"●"))))</f>
        <v>●</v>
      </c>
      <c r="T43" s="17">
        <f>IF(AND($AD$27=""),"",$AD$27)</f>
        <v>2</v>
      </c>
      <c r="U43" s="12">
        <f>IF(AND($AF$31=""),"",$AF$31)</f>
        <v>0</v>
      </c>
      <c r="V43" s="16" t="str">
        <f>IF(AND($U43="",$W43=""),"",IF($U43&gt;$W43,"○",IF($U43=$W43,"△",IF($U43&lt;$W43,"●"))))</f>
        <v>●</v>
      </c>
      <c r="W43" s="17">
        <f>IF(AND($AD$31=""),"",$AD$31)</f>
        <v>3</v>
      </c>
      <c r="X43" s="12">
        <f>IF(AND($AF$35=""),"",$AF$35)</f>
        <v>3</v>
      </c>
      <c r="Y43" s="16" t="str">
        <f>IF(AND($X43="",$Z43=""),"",IF($X43&gt;$Z43,"○",IF($X43=$Z43,"△",IF($X43&lt;$Z43,"●"))))</f>
        <v>○</v>
      </c>
      <c r="Z43" s="17">
        <f>IF(AND($AD$35=""),"",$AD$35)</f>
        <v>1</v>
      </c>
      <c r="AA43" s="12">
        <f>IF(AND($AF$39=""),"",$AF$39)</f>
        <v>3</v>
      </c>
      <c r="AB43" s="16" t="str">
        <f>IF(AND($AA43="",$AC43=""),"",IF($AA43&gt;$AC43,"○",IF($AA43=$AC43,"△",IF($AA43&lt;$AC43,"●"))))</f>
        <v>○</v>
      </c>
      <c r="AC43" s="17">
        <f>IF(AND($AD$39=""),"",$AD$39)</f>
        <v>1</v>
      </c>
      <c r="AD43" s="100"/>
      <c r="AE43" s="101"/>
      <c r="AF43" s="102"/>
      <c r="AG43" s="33">
        <v>1</v>
      </c>
      <c r="AH43" s="34" t="str">
        <f>IF(AND($AG43="",$AI43=""),"",IF($AG43&gt;$AI43,"○",IF($AG43=$AI43,"△",IF($AG43&lt;$AI43,"●"))))</f>
        <v>●</v>
      </c>
      <c r="AI43" s="35">
        <v>4</v>
      </c>
      <c r="AJ43" s="77"/>
      <c r="AK43" s="77"/>
      <c r="AL43" s="77"/>
      <c r="AM43" s="77"/>
      <c r="AN43" s="77"/>
      <c r="AO43" s="77"/>
      <c r="AP43" s="77"/>
      <c r="AQ43" s="77"/>
      <c r="AR43" s="174"/>
      <c r="AS43" s="13">
        <f>COUNTIF(C43:AI43,"○")*3</f>
        <v>6</v>
      </c>
      <c r="AT43" s="13">
        <f>COUNTIF(C43:AI43,"△")*1</f>
        <v>3</v>
      </c>
      <c r="AU43" s="13">
        <f>COUNTIF(C43:AI43,"●")*0</f>
        <v>0</v>
      </c>
      <c r="AV43" s="14" t="str">
        <f>B40</f>
        <v>瀬田</v>
      </c>
      <c r="AW43" s="14"/>
      <c r="AX43" s="6"/>
      <c r="AY43" s="84"/>
    </row>
    <row r="44" spans="1:51" ht="20.100000000000001" customHeight="1" x14ac:dyDescent="0.2">
      <c r="A44" s="118">
        <v>11</v>
      </c>
      <c r="B44" s="129" t="s">
        <v>115</v>
      </c>
      <c r="C44" s="88">
        <f>IF(AND($AG$4=""),"",$AG$4)</f>
        <v>42996</v>
      </c>
      <c r="D44" s="89"/>
      <c r="E44" s="90"/>
      <c r="F44" s="88">
        <f>IF(AND($AG$8=""),"",$AG$8)</f>
        <v>42945</v>
      </c>
      <c r="G44" s="89"/>
      <c r="H44" s="90"/>
      <c r="I44" s="88">
        <f>IF(AND($AG$12=""),"",$AG$12)</f>
        <v>43009</v>
      </c>
      <c r="J44" s="89"/>
      <c r="K44" s="90"/>
      <c r="L44" s="88">
        <f>IF(AND($AG$16=""),"",$AG$16)</f>
        <v>42981</v>
      </c>
      <c r="M44" s="89"/>
      <c r="N44" s="90"/>
      <c r="O44" s="88">
        <f>IF(AND($AG$20=""),"",$AG$20)</f>
        <v>43002</v>
      </c>
      <c r="P44" s="89"/>
      <c r="Q44" s="90"/>
      <c r="R44" s="88">
        <f>IF(AND($AG$24=""),"",$AG$24)</f>
        <v>42938</v>
      </c>
      <c r="S44" s="89"/>
      <c r="T44" s="90"/>
      <c r="U44" s="88">
        <f>IF(AND($AG$28=""),"",$AG$28)</f>
        <v>42938</v>
      </c>
      <c r="V44" s="89"/>
      <c r="W44" s="90"/>
      <c r="X44" s="88">
        <f>IF(AND($AG$32=""),"",$AG$32)</f>
        <v>42933</v>
      </c>
      <c r="Y44" s="89"/>
      <c r="Z44" s="90"/>
      <c r="AA44" s="88">
        <f>IF(AND($AG$36=""),"",$AG$36)</f>
        <v>43009</v>
      </c>
      <c r="AB44" s="89"/>
      <c r="AC44" s="90"/>
      <c r="AD44" s="88">
        <f>IF(AND($AG$40=""),"",$AG$40)</f>
        <v>42973</v>
      </c>
      <c r="AE44" s="89"/>
      <c r="AF44" s="90"/>
      <c r="AG44" s="63"/>
      <c r="AH44" s="64"/>
      <c r="AI44" s="65"/>
      <c r="AJ44" s="75">
        <f t="shared" ref="AJ44" si="81">IF(AND($D47="",$G47="",$J47="",$M47="",$P47="",$S47="",$V47="",$Y47="",$AB47="",$AE47="",$AH47=""),"",SUM((COUNTIF($C47:$AI47,"○")),(COUNTIF($C47:$AI47,"●")),(COUNTIF($C47:$AI47,"△"))))</f>
        <v>10</v>
      </c>
      <c r="AK44" s="75">
        <f t="shared" ref="AK44" si="82">IF(AND($D47="",$G47="",$J47="",$M47="",$P47="",$S47="",$V47="",$Y47="",$AB47="",$AE47="",$AH47=""),"",SUM($AS47:$AU47))</f>
        <v>24</v>
      </c>
      <c r="AL44" s="75">
        <f t="shared" ref="AL44" si="83">IF(AND($D47="",$G47="",$J47="",$J47="",$M47="",$P47="",$S47="",$V47="",$Y47="",$AB47="",$AE47="",$AH47=""),"",COUNTIF(C47:AI47,"○"))</f>
        <v>7</v>
      </c>
      <c r="AM44" s="75">
        <f t="shared" ref="AM44" si="84">IF(AND($D47="",$G47="",$J47="",$J47="",$M47="",$P47="",$S47="",$V47="",$Y47="",$AB47="",$AE47="",$AH47=""),"",COUNTIF(C47:AI47,"●"))</f>
        <v>0</v>
      </c>
      <c r="AN44" s="75">
        <f t="shared" ref="AN44" si="85">IF(AND($D47="",$G47="",$J47="",$J47="",$M47="",$P47="",$S47="",$V47="",$Y47="",$AB47="",$AE47="",$AH47=""),"",COUNTIF(C47:AI47,"△"))</f>
        <v>3</v>
      </c>
      <c r="AO44" s="75">
        <f t="shared" ref="AO44" si="86">IF(AND($C47="",$F47="",$I47="",$L47="",$O47="",$R47="",$U47="",$X47="",$AA47="",$AD47="",$AG47=""),"",SUM($C47,$F47,$I47,$L47,$O47,$R47,$U47,$X47,$AA47,$AD47,$AG47))</f>
        <v>20</v>
      </c>
      <c r="AP44" s="75">
        <f t="shared" ref="AP44" si="87">IF(AND($E47="",$H47="",$K47="",$N47="",$Q47="",$T47="",$W47="",$Z47="",$AC47="",$AF47="",$AI47=""),"",SUM($E47,$H47,$K47,$N47,$Q47,$T47,$W47,$Z47,$AC47,$AF47,$AI47))</f>
        <v>7</v>
      </c>
      <c r="AQ44" s="75">
        <f t="shared" ref="AQ44" si="88">IF(AND($AO44="",$AP44=""),"",($AO44-$AP44))</f>
        <v>13</v>
      </c>
      <c r="AR44" s="172">
        <f>IF(AND($AJ44=""),"",RANK(AY44,AY$4:AY$47))</f>
        <v>1</v>
      </c>
      <c r="AS44" s="11"/>
      <c r="AT44" s="11"/>
      <c r="AV44" s="6"/>
      <c r="AW44" s="6"/>
      <c r="AX44" s="6"/>
      <c r="AY44" s="84">
        <f t="shared" ref="AY44" si="89">IFERROR(AK44+AQ44*0.01,"")</f>
        <v>24.13</v>
      </c>
    </row>
    <row r="45" spans="1:51" ht="20.100000000000001" customHeight="1" x14ac:dyDescent="0.2">
      <c r="A45" s="119"/>
      <c r="B45" s="130"/>
      <c r="C45" s="91" t="str">
        <f>IF(AND($AG$5=""),"",$AG$5)</f>
        <v>緑地Ｇ</v>
      </c>
      <c r="D45" s="92"/>
      <c r="E45" s="93"/>
      <c r="F45" s="91" t="str">
        <f>IF(AND($AG$9=""),"",$AG$9)</f>
        <v>総合G</v>
      </c>
      <c r="G45" s="92"/>
      <c r="H45" s="93"/>
      <c r="I45" s="91" t="str">
        <f>IF(AND($AG$13=""),"",$AG$13)</f>
        <v>緑地G</v>
      </c>
      <c r="J45" s="92"/>
      <c r="K45" s="93"/>
      <c r="L45" s="91" t="str">
        <f>IF(AND($AG$17=""),"",$AG$17)</f>
        <v>緑地G</v>
      </c>
      <c r="M45" s="92"/>
      <c r="N45" s="93"/>
      <c r="O45" s="91" t="str">
        <f>IF(AND($AG$21=""),"",$AG$21)</f>
        <v>緑地Ｇ</v>
      </c>
      <c r="P45" s="92"/>
      <c r="Q45" s="93"/>
      <c r="R45" s="91" t="str">
        <f>IF(AND($AG$25=""),"",$AG$25)</f>
        <v>緑地G</v>
      </c>
      <c r="S45" s="92"/>
      <c r="T45" s="93"/>
      <c r="U45" s="91" t="str">
        <f>IF(AND($AG$29=""),"",$AG$29)</f>
        <v>緑地G</v>
      </c>
      <c r="V45" s="92"/>
      <c r="W45" s="93"/>
      <c r="X45" s="91" t="str">
        <f>IF(AND($AG$33=""),"",$AG$33)</f>
        <v>千歳台小</v>
      </c>
      <c r="Y45" s="92"/>
      <c r="Z45" s="93"/>
      <c r="AA45" s="91" t="str">
        <f>IF(AND($AG$37=""),"",$AG$37)</f>
        <v>緑地G</v>
      </c>
      <c r="AB45" s="92"/>
      <c r="AC45" s="93"/>
      <c r="AD45" s="91" t="str">
        <f>IF(AND($AG$41=""),"",$AG$41)</f>
        <v>緑地Ｇ</v>
      </c>
      <c r="AE45" s="92"/>
      <c r="AF45" s="93"/>
      <c r="AG45" s="66"/>
      <c r="AH45" s="67"/>
      <c r="AI45" s="68"/>
      <c r="AJ45" s="76"/>
      <c r="AK45" s="76"/>
      <c r="AL45" s="76"/>
      <c r="AM45" s="76"/>
      <c r="AN45" s="76"/>
      <c r="AO45" s="76"/>
      <c r="AP45" s="76"/>
      <c r="AQ45" s="76"/>
      <c r="AR45" s="173"/>
      <c r="AS45" s="11"/>
      <c r="AT45" s="11"/>
      <c r="AV45" s="6"/>
      <c r="AW45" s="6"/>
      <c r="AX45" s="6"/>
      <c r="AY45" s="84"/>
    </row>
    <row r="46" spans="1:51" ht="20.100000000000001" customHeight="1" x14ac:dyDescent="0.2">
      <c r="A46" s="119"/>
      <c r="B46" s="130"/>
      <c r="C46" s="103" t="str">
        <f>IF(AND($AG$6=""),"",$AG$6)</f>
        <v/>
      </c>
      <c r="D46" s="104"/>
      <c r="E46" s="105"/>
      <c r="F46" s="103" t="str">
        <f>IF(AND($AG$10=""),"",$AG$10)</f>
        <v/>
      </c>
      <c r="G46" s="104"/>
      <c r="H46" s="105"/>
      <c r="I46" s="103" t="str">
        <f>IF(AND($AG$14=""),"",$AG$14)</f>
        <v/>
      </c>
      <c r="J46" s="104"/>
      <c r="K46" s="105"/>
      <c r="L46" s="103" t="str">
        <f>IF(AND($AG$18=""),"",$AG$18)</f>
        <v/>
      </c>
      <c r="M46" s="104"/>
      <c r="N46" s="105"/>
      <c r="O46" s="103" t="str">
        <f>IF(AND($AG$22=""),"",$AG$22)</f>
        <v/>
      </c>
      <c r="P46" s="104"/>
      <c r="Q46" s="105"/>
      <c r="R46" s="103" t="str">
        <f>IF(AND($AG$26=""),"",$AG$26)</f>
        <v/>
      </c>
      <c r="S46" s="104"/>
      <c r="T46" s="105"/>
      <c r="U46" s="103" t="str">
        <f>IF(AND($AG$30=""),"",$AG$30)</f>
        <v/>
      </c>
      <c r="V46" s="104"/>
      <c r="W46" s="105"/>
      <c r="X46" s="103" t="str">
        <f>IF(AND($AG$34=""),"",$AG$34)</f>
        <v/>
      </c>
      <c r="Y46" s="104"/>
      <c r="Z46" s="105"/>
      <c r="AA46" s="103" t="str">
        <f>IF(AND($AG$38=""),"",$AG$38)</f>
        <v/>
      </c>
      <c r="AB46" s="104"/>
      <c r="AC46" s="105"/>
      <c r="AD46" s="103" t="str">
        <f>IF(AND($AG$42=""),"",$AG$42)</f>
        <v/>
      </c>
      <c r="AE46" s="104"/>
      <c r="AF46" s="105"/>
      <c r="AG46" s="66"/>
      <c r="AH46" s="67"/>
      <c r="AI46" s="68"/>
      <c r="AJ46" s="76"/>
      <c r="AK46" s="76"/>
      <c r="AL46" s="76"/>
      <c r="AM46" s="76"/>
      <c r="AN46" s="76"/>
      <c r="AO46" s="76"/>
      <c r="AP46" s="76"/>
      <c r="AQ46" s="76"/>
      <c r="AR46" s="173"/>
      <c r="AS46" s="11"/>
      <c r="AT46" s="11"/>
      <c r="AV46" s="6"/>
      <c r="AW46" s="6"/>
      <c r="AX46" s="6"/>
      <c r="AY46" s="84"/>
    </row>
    <row r="47" spans="1:51" ht="24" customHeight="1" x14ac:dyDescent="0.2">
      <c r="A47" s="120"/>
      <c r="B47" s="131"/>
      <c r="C47" s="12">
        <f>IF(AND($AI$7=""),"",$AI$7)</f>
        <v>1</v>
      </c>
      <c r="D47" s="16" t="str">
        <f>IF(AND($C47="",$E47=""),"",IF($C47&gt;$E47,"○",IF($C47=$E47,"△",IF($C47&lt;$E47,"●"))))</f>
        <v>○</v>
      </c>
      <c r="E47" s="17">
        <f>IF(AND($AG$7=""),"",$AG$7)</f>
        <v>0</v>
      </c>
      <c r="F47" s="12">
        <f>IF(AND($AI$11=""),"",$AI$11)</f>
        <v>1</v>
      </c>
      <c r="G47" s="16" t="str">
        <f>IF(AND($F47="",$H47=""),"",IF($F47&gt;$H47,"○",IF($F47=$H47,"△",IF($F47&lt;$H47,"●"))))</f>
        <v>○</v>
      </c>
      <c r="H47" s="17">
        <f>IF(AND($AG$11=""),"",$AG$11)</f>
        <v>0</v>
      </c>
      <c r="I47" s="12">
        <f>IF(AND($AI$15=""),"",$AI$15)</f>
        <v>0</v>
      </c>
      <c r="J47" s="16" t="str">
        <f>IF(AND($I47="",$K47=""),"",IF($I47&gt;$K47,"○",IF($I47=$K47,"△",IF($I47&lt;$K47,"●"))))</f>
        <v>△</v>
      </c>
      <c r="K47" s="17">
        <f>IF(AND($AG$15=""),"",$AG$15)</f>
        <v>0</v>
      </c>
      <c r="L47" s="12">
        <f>IF(AND($AI$19=""),"",$AI$19)</f>
        <v>1</v>
      </c>
      <c r="M47" s="16" t="str">
        <f>IF(AND($L47="",$N47=""),"",IF($L47&gt;$N47,"○",IF($L47=$N47,"△",IF($L47&lt;$N47,"●"))))</f>
        <v>○</v>
      </c>
      <c r="N47" s="17">
        <f>IF(AND($AG$19=""),"",$AG$19)</f>
        <v>0</v>
      </c>
      <c r="O47" s="12">
        <f>IF(AND($AI$23=""),"",$AI$23)</f>
        <v>2</v>
      </c>
      <c r="P47" s="16" t="str">
        <f>IF(AND($O47="",$Q47=""),"",IF($O47&gt;$Q47,"○",IF($O47=$Q47,"△",IF($O47&lt;$Q47,"●"))))</f>
        <v>△</v>
      </c>
      <c r="Q47" s="17">
        <f>IF(AND($AG$23=""),"",$AG$23)</f>
        <v>2</v>
      </c>
      <c r="R47" s="12">
        <f>IF(AND($AI$27=""),"",$AI$27)</f>
        <v>2</v>
      </c>
      <c r="S47" s="16" t="str">
        <f>IF(AND($R47="",$T47=""),"",IF($R47&gt;$T47,"○",IF($R47=$T47,"△",IF($R47&lt;$T47,"●"))))</f>
        <v>○</v>
      </c>
      <c r="T47" s="17">
        <f>IF(AND($AG$27=""),"",$AG$27)</f>
        <v>0</v>
      </c>
      <c r="U47" s="12">
        <f>IF(AND($AI$31=""),"",$AI$31)</f>
        <v>4</v>
      </c>
      <c r="V47" s="16" t="str">
        <f>IF(AND($U47="",$W47=""),"",IF($U47&gt;$W47,"○",IF($U47=$W47,"△",IF($U47&lt;$W47,"●"))))</f>
        <v>△</v>
      </c>
      <c r="W47" s="17">
        <f>IF(AND($AG$31=""),"",$AG$31)</f>
        <v>4</v>
      </c>
      <c r="X47" s="12">
        <f>IF(AND($AI$35=""),"",$AI$35)</f>
        <v>2</v>
      </c>
      <c r="Y47" s="16" t="str">
        <f>IF(AND($X47="",$Z47=""),"",IF($X47&gt;$Z47,"○",IF($X47=$Z47,"△",IF($X47&lt;$Z47,"●"))))</f>
        <v>○</v>
      </c>
      <c r="Z47" s="17">
        <f>IF(AND($AG$35=""),"",$AG$35)</f>
        <v>0</v>
      </c>
      <c r="AA47" s="12">
        <f>IF(AND($AI$39=""),"",$AI$39)</f>
        <v>3</v>
      </c>
      <c r="AB47" s="16" t="str">
        <f>IF(AND($AA47="",$AC47=""),"",IF($AA47&gt;$AC47,"○",IF($AA47=$AC47,"△",IF($AA47&lt;$AC47,"●"))))</f>
        <v>○</v>
      </c>
      <c r="AC47" s="17">
        <f>IF(AND($AG$39=""),"",$AG$39)</f>
        <v>0</v>
      </c>
      <c r="AD47" s="12">
        <f>IF(AND($AI$43=""),"",$AI$43)</f>
        <v>4</v>
      </c>
      <c r="AE47" s="16" t="str">
        <f>IF(AND($AD47="",$AF47=""),"",IF($AD47&gt;$AF47,"○",IF($AD47=$AF47,"△",IF($AD47&lt;$AF47,"●"))))</f>
        <v>○</v>
      </c>
      <c r="AF47" s="17">
        <f>IF(AND($AG$43=""),"",$AG$43)</f>
        <v>1</v>
      </c>
      <c r="AG47" s="69"/>
      <c r="AH47" s="70"/>
      <c r="AI47" s="71"/>
      <c r="AJ47" s="77"/>
      <c r="AK47" s="77"/>
      <c r="AL47" s="77"/>
      <c r="AM47" s="77"/>
      <c r="AN47" s="77"/>
      <c r="AO47" s="77"/>
      <c r="AP47" s="77"/>
      <c r="AQ47" s="77"/>
      <c r="AR47" s="174"/>
      <c r="AS47" s="13">
        <f>COUNTIF(C47:AI47,"○")*3</f>
        <v>21</v>
      </c>
      <c r="AT47" s="13">
        <f>COUNTIF(C47:AI47,"△")*1</f>
        <v>3</v>
      </c>
      <c r="AU47" s="13">
        <f>COUNTIF(C47:AI47,"●")*0</f>
        <v>0</v>
      </c>
      <c r="AV47" s="14" t="str">
        <f>B44</f>
        <v>明正</v>
      </c>
      <c r="AW47" s="14"/>
      <c r="AX47" s="6"/>
      <c r="AY47" s="84"/>
    </row>
    <row r="48" spans="1:51" ht="14.4" x14ac:dyDescent="0.2">
      <c r="A48" s="7"/>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36:39" x14ac:dyDescent="0.2">
      <c r="AJ49" s="1">
        <f>SUM(AJ4:AJ47)</f>
        <v>110</v>
      </c>
      <c r="AL49" s="2">
        <f>ROUND(AJ49/110*100,0)</f>
        <v>100</v>
      </c>
      <c r="AM49" s="1" t="s">
        <v>11</v>
      </c>
    </row>
    <row r="50" spans="36:39" x14ac:dyDescent="0.2">
      <c r="AJ50" s="1">
        <f>(110-AJ49)/2</f>
        <v>0</v>
      </c>
      <c r="AK50" s="2" t="s">
        <v>10</v>
      </c>
    </row>
  </sheetData>
  <mergeCells count="492">
    <mergeCell ref="AP44:AP47"/>
    <mergeCell ref="AQ44:AQ47"/>
    <mergeCell ref="AR44:AR47"/>
    <mergeCell ref="R46:T46"/>
    <mergeCell ref="U46:W46"/>
    <mergeCell ref="X46:Z46"/>
    <mergeCell ref="AA46:AC46"/>
    <mergeCell ref="AD46:AF46"/>
    <mergeCell ref="R45:T45"/>
    <mergeCell ref="U45:W45"/>
    <mergeCell ref="X45:Z45"/>
    <mergeCell ref="AA45:AC45"/>
    <mergeCell ref="AD45:AF45"/>
    <mergeCell ref="AY44:AY47"/>
    <mergeCell ref="C45:E45"/>
    <mergeCell ref="F45:H45"/>
    <mergeCell ref="I45:K45"/>
    <mergeCell ref="L45:N45"/>
    <mergeCell ref="O45:Q45"/>
    <mergeCell ref="AG44:AI47"/>
    <mergeCell ref="AJ44:AJ47"/>
    <mergeCell ref="AK44:AK47"/>
    <mergeCell ref="AL44:AL47"/>
    <mergeCell ref="AM44:AM47"/>
    <mergeCell ref="AN44:AN47"/>
    <mergeCell ref="O44:Q44"/>
    <mergeCell ref="R44:T44"/>
    <mergeCell ref="U44:W44"/>
    <mergeCell ref="X44:Z44"/>
    <mergeCell ref="AA44:AC44"/>
    <mergeCell ref="AD44:AF44"/>
    <mergeCell ref="C46:E46"/>
    <mergeCell ref="F46:H46"/>
    <mergeCell ref="I46:K46"/>
    <mergeCell ref="L46:N46"/>
    <mergeCell ref="O46:Q46"/>
    <mergeCell ref="AO44:AO47"/>
    <mergeCell ref="A44:A47"/>
    <mergeCell ref="B44:B47"/>
    <mergeCell ref="C44:E44"/>
    <mergeCell ref="F44:H44"/>
    <mergeCell ref="I44:K44"/>
    <mergeCell ref="L44:N44"/>
    <mergeCell ref="O42:Q42"/>
    <mergeCell ref="R42:T42"/>
    <mergeCell ref="U42:W42"/>
    <mergeCell ref="AG42:AI42"/>
    <mergeCell ref="AO40:AO43"/>
    <mergeCell ref="AP40:AP43"/>
    <mergeCell ref="AQ40:AQ43"/>
    <mergeCell ref="AR40:AR43"/>
    <mergeCell ref="AY40:AY43"/>
    <mergeCell ref="C41:E41"/>
    <mergeCell ref="F41:H41"/>
    <mergeCell ref="I41:K41"/>
    <mergeCell ref="L41:N41"/>
    <mergeCell ref="O41:Q41"/>
    <mergeCell ref="AG40:AI40"/>
    <mergeCell ref="AJ40:AJ43"/>
    <mergeCell ref="AK40:AK43"/>
    <mergeCell ref="AL40:AL43"/>
    <mergeCell ref="AM40:AM43"/>
    <mergeCell ref="AN40:AN43"/>
    <mergeCell ref="AG41:AI41"/>
    <mergeCell ref="O40:Q40"/>
    <mergeCell ref="R40:T40"/>
    <mergeCell ref="U40:W40"/>
    <mergeCell ref="X40:Z40"/>
    <mergeCell ref="AA40:AC40"/>
    <mergeCell ref="AD40:AF43"/>
    <mergeCell ref="R41:T41"/>
    <mergeCell ref="U41:W41"/>
    <mergeCell ref="X41:Z41"/>
    <mergeCell ref="AA41:AC41"/>
    <mergeCell ref="A40:A43"/>
    <mergeCell ref="B40:B43"/>
    <mergeCell ref="C40:E40"/>
    <mergeCell ref="F40:H40"/>
    <mergeCell ref="I40:K40"/>
    <mergeCell ref="L40:N40"/>
    <mergeCell ref="C42:E42"/>
    <mergeCell ref="F42:H42"/>
    <mergeCell ref="I42:K42"/>
    <mergeCell ref="L42:N42"/>
    <mergeCell ref="X42:Z42"/>
    <mergeCell ref="AA42:AC42"/>
    <mergeCell ref="O38:Q38"/>
    <mergeCell ref="R38:T38"/>
    <mergeCell ref="U38:W38"/>
    <mergeCell ref="X38:Z38"/>
    <mergeCell ref="AD38:AF38"/>
    <mergeCell ref="AG38:AI38"/>
    <mergeCell ref="AO36:AO39"/>
    <mergeCell ref="AP36:AP39"/>
    <mergeCell ref="AQ36:AQ39"/>
    <mergeCell ref="AR36:AR39"/>
    <mergeCell ref="AY36:AY39"/>
    <mergeCell ref="C37:E37"/>
    <mergeCell ref="F37:H37"/>
    <mergeCell ref="I37:K37"/>
    <mergeCell ref="L37:N37"/>
    <mergeCell ref="O37:Q37"/>
    <mergeCell ref="AG36:AI36"/>
    <mergeCell ref="AJ36:AJ39"/>
    <mergeCell ref="AK36:AK39"/>
    <mergeCell ref="AL36:AL39"/>
    <mergeCell ref="AM36:AM39"/>
    <mergeCell ref="AN36:AN39"/>
    <mergeCell ref="AG37:AI37"/>
    <mergeCell ref="O36:Q36"/>
    <mergeCell ref="R36:T36"/>
    <mergeCell ref="U36:W36"/>
    <mergeCell ref="X36:Z36"/>
    <mergeCell ref="AA36:AC39"/>
    <mergeCell ref="AD36:AF36"/>
    <mergeCell ref="R37:T37"/>
    <mergeCell ref="U37:W37"/>
    <mergeCell ref="X37:Z37"/>
    <mergeCell ref="AD37:AF37"/>
    <mergeCell ref="A36:A39"/>
    <mergeCell ref="B36:B39"/>
    <mergeCell ref="C36:E36"/>
    <mergeCell ref="F36:H36"/>
    <mergeCell ref="I36:K36"/>
    <mergeCell ref="L36:N36"/>
    <mergeCell ref="C38:E38"/>
    <mergeCell ref="F38:H38"/>
    <mergeCell ref="I38:K38"/>
    <mergeCell ref="L38:N38"/>
    <mergeCell ref="O34:Q34"/>
    <mergeCell ref="R34:T34"/>
    <mergeCell ref="U34:W34"/>
    <mergeCell ref="AA34:AC34"/>
    <mergeCell ref="AD34:AF34"/>
    <mergeCell ref="AG34:AI34"/>
    <mergeCell ref="AO32:AO35"/>
    <mergeCell ref="AP32:AP35"/>
    <mergeCell ref="AQ32:AQ35"/>
    <mergeCell ref="AR32:AR35"/>
    <mergeCell ref="AY32:AY35"/>
    <mergeCell ref="C33:E33"/>
    <mergeCell ref="F33:H33"/>
    <mergeCell ref="I33:K33"/>
    <mergeCell ref="L33:N33"/>
    <mergeCell ref="O33:Q33"/>
    <mergeCell ref="AG32:AI32"/>
    <mergeCell ref="AJ32:AJ35"/>
    <mergeCell ref="AK32:AK35"/>
    <mergeCell ref="AL32:AL35"/>
    <mergeCell ref="AM32:AM35"/>
    <mergeCell ref="AN32:AN35"/>
    <mergeCell ref="AG33:AI33"/>
    <mergeCell ref="O32:Q32"/>
    <mergeCell ref="R32:T32"/>
    <mergeCell ref="U32:W32"/>
    <mergeCell ref="X32:Z35"/>
    <mergeCell ref="AA32:AC32"/>
    <mergeCell ref="AD32:AF32"/>
    <mergeCell ref="R33:T33"/>
    <mergeCell ref="U33:W33"/>
    <mergeCell ref="AA33:AC33"/>
    <mergeCell ref="AD33:AF33"/>
    <mergeCell ref="A32:A35"/>
    <mergeCell ref="B32:B35"/>
    <mergeCell ref="C32:E32"/>
    <mergeCell ref="F32:H32"/>
    <mergeCell ref="I32:K32"/>
    <mergeCell ref="L32:N32"/>
    <mergeCell ref="C34:E34"/>
    <mergeCell ref="F34:H34"/>
    <mergeCell ref="I34:K34"/>
    <mergeCell ref="L34:N34"/>
    <mergeCell ref="O30:Q30"/>
    <mergeCell ref="R30:T30"/>
    <mergeCell ref="X30:Z30"/>
    <mergeCell ref="AA30:AC30"/>
    <mergeCell ref="AD30:AF30"/>
    <mergeCell ref="AG30:AI30"/>
    <mergeCell ref="AO28:AO31"/>
    <mergeCell ref="AP28:AP31"/>
    <mergeCell ref="AQ28:AQ31"/>
    <mergeCell ref="AR28:AR31"/>
    <mergeCell ref="AY28:AY31"/>
    <mergeCell ref="C29:E29"/>
    <mergeCell ref="F29:H29"/>
    <mergeCell ref="I29:K29"/>
    <mergeCell ref="L29:N29"/>
    <mergeCell ref="O29:Q29"/>
    <mergeCell ref="AG28:AI28"/>
    <mergeCell ref="AJ28:AJ31"/>
    <mergeCell ref="AK28:AK31"/>
    <mergeCell ref="AL28:AL31"/>
    <mergeCell ref="AM28:AM31"/>
    <mergeCell ref="AN28:AN31"/>
    <mergeCell ref="AG29:AI29"/>
    <mergeCell ref="O28:Q28"/>
    <mergeCell ref="R28:T28"/>
    <mergeCell ref="U28:W31"/>
    <mergeCell ref="X28:Z28"/>
    <mergeCell ref="AA28:AC28"/>
    <mergeCell ref="AD28:AF28"/>
    <mergeCell ref="R29:T29"/>
    <mergeCell ref="X29:Z29"/>
    <mergeCell ref="AA29:AC29"/>
    <mergeCell ref="AD29:AF29"/>
    <mergeCell ref="A28:A31"/>
    <mergeCell ref="B28:B31"/>
    <mergeCell ref="C28:E28"/>
    <mergeCell ref="F28:H28"/>
    <mergeCell ref="I28:K28"/>
    <mergeCell ref="L28:N28"/>
    <mergeCell ref="C30:E30"/>
    <mergeCell ref="F30:H30"/>
    <mergeCell ref="I30:K30"/>
    <mergeCell ref="L30:N30"/>
    <mergeCell ref="O26:Q26"/>
    <mergeCell ref="U26:W26"/>
    <mergeCell ref="X26:Z26"/>
    <mergeCell ref="AA26:AC26"/>
    <mergeCell ref="AD26:AF26"/>
    <mergeCell ref="AG26:AI26"/>
    <mergeCell ref="AO24:AO27"/>
    <mergeCell ref="AP24:AP27"/>
    <mergeCell ref="AQ24:AQ27"/>
    <mergeCell ref="AR24:AR27"/>
    <mergeCell ref="AY24:AY27"/>
    <mergeCell ref="C25:E25"/>
    <mergeCell ref="F25:H25"/>
    <mergeCell ref="I25:K25"/>
    <mergeCell ref="L25:N25"/>
    <mergeCell ref="O25:Q25"/>
    <mergeCell ref="AG24:AI24"/>
    <mergeCell ref="AJ24:AJ27"/>
    <mergeCell ref="AK24:AK27"/>
    <mergeCell ref="AL24:AL27"/>
    <mergeCell ref="AM24:AM27"/>
    <mergeCell ref="AN24:AN27"/>
    <mergeCell ref="AG25:AI25"/>
    <mergeCell ref="O24:Q24"/>
    <mergeCell ref="R24:T27"/>
    <mergeCell ref="U24:W24"/>
    <mergeCell ref="X24:Z24"/>
    <mergeCell ref="AA24:AC24"/>
    <mergeCell ref="AD24:AF24"/>
    <mergeCell ref="U25:W25"/>
    <mergeCell ref="X25:Z25"/>
    <mergeCell ref="AA25:AC25"/>
    <mergeCell ref="AD25:AF25"/>
    <mergeCell ref="A24:A27"/>
    <mergeCell ref="B24:B27"/>
    <mergeCell ref="C24:E24"/>
    <mergeCell ref="F24:H24"/>
    <mergeCell ref="I24:K24"/>
    <mergeCell ref="L24:N24"/>
    <mergeCell ref="C26:E26"/>
    <mergeCell ref="F26:H26"/>
    <mergeCell ref="I26:K26"/>
    <mergeCell ref="L26:N26"/>
    <mergeCell ref="AQ20:AQ23"/>
    <mergeCell ref="AR20:AR23"/>
    <mergeCell ref="AY20:AY23"/>
    <mergeCell ref="AD20:AF20"/>
    <mergeCell ref="AG20:AI20"/>
    <mergeCell ref="AJ20:AJ23"/>
    <mergeCell ref="AK20:AK23"/>
    <mergeCell ref="AL20:AL23"/>
    <mergeCell ref="AM20:AM23"/>
    <mergeCell ref="AD21:AF21"/>
    <mergeCell ref="AG21:AI21"/>
    <mergeCell ref="AD22:AF22"/>
    <mergeCell ref="AG22:AI22"/>
    <mergeCell ref="X20:Z20"/>
    <mergeCell ref="AA20:AC20"/>
    <mergeCell ref="X21:Z21"/>
    <mergeCell ref="AA21:AC21"/>
    <mergeCell ref="X22:Z22"/>
    <mergeCell ref="AA22:AC22"/>
    <mergeCell ref="AN20:AN23"/>
    <mergeCell ref="AO20:AO23"/>
    <mergeCell ref="AP20:AP23"/>
    <mergeCell ref="A20:A23"/>
    <mergeCell ref="B20:B23"/>
    <mergeCell ref="C20:E20"/>
    <mergeCell ref="F20:H20"/>
    <mergeCell ref="I20:K20"/>
    <mergeCell ref="L20:N20"/>
    <mergeCell ref="O20:Q23"/>
    <mergeCell ref="R20:T20"/>
    <mergeCell ref="U20:W20"/>
    <mergeCell ref="C22:E22"/>
    <mergeCell ref="F22:H22"/>
    <mergeCell ref="I22:K22"/>
    <mergeCell ref="L22:N22"/>
    <mergeCell ref="R22:T22"/>
    <mergeCell ref="U22:W22"/>
    <mergeCell ref="C21:E21"/>
    <mergeCell ref="F21:H21"/>
    <mergeCell ref="I21:K21"/>
    <mergeCell ref="L21:N21"/>
    <mergeCell ref="R21:T21"/>
    <mergeCell ref="U21:W21"/>
    <mergeCell ref="AR16:AR19"/>
    <mergeCell ref="AY16:AY19"/>
    <mergeCell ref="C17:E17"/>
    <mergeCell ref="F17:H17"/>
    <mergeCell ref="I17:K17"/>
    <mergeCell ref="O17:Q17"/>
    <mergeCell ref="R17:T17"/>
    <mergeCell ref="AG16:AI16"/>
    <mergeCell ref="AJ16:AJ19"/>
    <mergeCell ref="AK16:AK19"/>
    <mergeCell ref="AL16:AL19"/>
    <mergeCell ref="AM16:AM19"/>
    <mergeCell ref="AN16:AN19"/>
    <mergeCell ref="O16:Q16"/>
    <mergeCell ref="R16:T16"/>
    <mergeCell ref="U16:W16"/>
    <mergeCell ref="X16:Z16"/>
    <mergeCell ref="AA16:AC16"/>
    <mergeCell ref="AD16:AF16"/>
    <mergeCell ref="U17:W17"/>
    <mergeCell ref="X17:Z17"/>
    <mergeCell ref="AA17:AC17"/>
    <mergeCell ref="AD17:AF17"/>
    <mergeCell ref="AG17:AI17"/>
    <mergeCell ref="A16:A19"/>
    <mergeCell ref="B16:B19"/>
    <mergeCell ref="C16:E16"/>
    <mergeCell ref="F16:H16"/>
    <mergeCell ref="I16:K16"/>
    <mergeCell ref="L16:N19"/>
    <mergeCell ref="AO16:AO19"/>
    <mergeCell ref="AP16:AP19"/>
    <mergeCell ref="AQ16:AQ19"/>
    <mergeCell ref="C18:E18"/>
    <mergeCell ref="F18:H18"/>
    <mergeCell ref="I18:K18"/>
    <mergeCell ref="O18:Q18"/>
    <mergeCell ref="R18:T18"/>
    <mergeCell ref="U18:W18"/>
    <mergeCell ref="X18:Z18"/>
    <mergeCell ref="AA18:AC18"/>
    <mergeCell ref="AD18:AF18"/>
    <mergeCell ref="AG18:AI18"/>
    <mergeCell ref="AA13:AC13"/>
    <mergeCell ref="AD13:AF13"/>
    <mergeCell ref="AG13:AI13"/>
    <mergeCell ref="C14:E14"/>
    <mergeCell ref="F14:H14"/>
    <mergeCell ref="L14:N14"/>
    <mergeCell ref="O14:Q14"/>
    <mergeCell ref="R14:T14"/>
    <mergeCell ref="U14:W14"/>
    <mergeCell ref="C13:E13"/>
    <mergeCell ref="F13:H13"/>
    <mergeCell ref="L13:N13"/>
    <mergeCell ref="O13:Q13"/>
    <mergeCell ref="R13:T13"/>
    <mergeCell ref="U13:W13"/>
    <mergeCell ref="X14:Z14"/>
    <mergeCell ref="AA14:AC14"/>
    <mergeCell ref="AD14:AF14"/>
    <mergeCell ref="AG14:AI14"/>
    <mergeCell ref="AN12:AN15"/>
    <mergeCell ref="AO12:AO15"/>
    <mergeCell ref="AP12:AP15"/>
    <mergeCell ref="AQ12:AQ15"/>
    <mergeCell ref="AR12:AR15"/>
    <mergeCell ref="AY12:AY15"/>
    <mergeCell ref="AD12:AF12"/>
    <mergeCell ref="AG12:AI12"/>
    <mergeCell ref="AJ12:AJ15"/>
    <mergeCell ref="AK12:AK15"/>
    <mergeCell ref="AL12:AL15"/>
    <mergeCell ref="AM12:AM15"/>
    <mergeCell ref="A12:A15"/>
    <mergeCell ref="B12:B15"/>
    <mergeCell ref="C12:E12"/>
    <mergeCell ref="F12:H12"/>
    <mergeCell ref="I12:K15"/>
    <mergeCell ref="U9:W9"/>
    <mergeCell ref="X9:Z9"/>
    <mergeCell ref="AA9:AC9"/>
    <mergeCell ref="AD9:AF9"/>
    <mergeCell ref="C10:E10"/>
    <mergeCell ref="I10:K10"/>
    <mergeCell ref="L10:N10"/>
    <mergeCell ref="O10:Q10"/>
    <mergeCell ref="R10:T10"/>
    <mergeCell ref="L12:N12"/>
    <mergeCell ref="O12:Q12"/>
    <mergeCell ref="R12:T12"/>
    <mergeCell ref="U12:W12"/>
    <mergeCell ref="X12:Z12"/>
    <mergeCell ref="AA12:AC12"/>
    <mergeCell ref="U10:W10"/>
    <mergeCell ref="X10:Z10"/>
    <mergeCell ref="AA10:AC10"/>
    <mergeCell ref="X13:Z13"/>
    <mergeCell ref="AR8:AR11"/>
    <mergeCell ref="AY8:AY11"/>
    <mergeCell ref="C9:E9"/>
    <mergeCell ref="I9:K9"/>
    <mergeCell ref="L9:N9"/>
    <mergeCell ref="O9:Q9"/>
    <mergeCell ref="R9:T9"/>
    <mergeCell ref="AG8:AI8"/>
    <mergeCell ref="AJ8:AJ11"/>
    <mergeCell ref="AK8:AK11"/>
    <mergeCell ref="AL8:AL11"/>
    <mergeCell ref="AM8:AM11"/>
    <mergeCell ref="AN8:AN11"/>
    <mergeCell ref="O8:Q8"/>
    <mergeCell ref="R8:T8"/>
    <mergeCell ref="U8:W8"/>
    <mergeCell ref="X8:Z8"/>
    <mergeCell ref="AA8:AC8"/>
    <mergeCell ref="AD8:AF8"/>
    <mergeCell ref="AD10:AF10"/>
    <mergeCell ref="AG10:AI10"/>
    <mergeCell ref="AG9:AI9"/>
    <mergeCell ref="A8:A11"/>
    <mergeCell ref="B8:B11"/>
    <mergeCell ref="C8:E8"/>
    <mergeCell ref="F8:H11"/>
    <mergeCell ref="I8:K8"/>
    <mergeCell ref="L8:N8"/>
    <mergeCell ref="AO8:AO11"/>
    <mergeCell ref="AP8:AP11"/>
    <mergeCell ref="AQ8:AQ11"/>
    <mergeCell ref="AR4:AR7"/>
    <mergeCell ref="AY4:AY7"/>
    <mergeCell ref="F5:H5"/>
    <mergeCell ref="I5:K5"/>
    <mergeCell ref="L5:N5"/>
    <mergeCell ref="O5:Q5"/>
    <mergeCell ref="R5:T5"/>
    <mergeCell ref="U5:W5"/>
    <mergeCell ref="AJ4:AJ7"/>
    <mergeCell ref="AK4:AK7"/>
    <mergeCell ref="AL4:AL7"/>
    <mergeCell ref="AM4:AM7"/>
    <mergeCell ref="AN4:AN7"/>
    <mergeCell ref="AO4:AO7"/>
    <mergeCell ref="R4:T4"/>
    <mergeCell ref="U4:W4"/>
    <mergeCell ref="X4:Z4"/>
    <mergeCell ref="AA4:AC4"/>
    <mergeCell ref="AD4:AF4"/>
    <mergeCell ref="AG4:AI4"/>
    <mergeCell ref="X5:Z5"/>
    <mergeCell ref="AA5:AC5"/>
    <mergeCell ref="AD5:AF5"/>
    <mergeCell ref="AG5:AI5"/>
    <mergeCell ref="A4:A7"/>
    <mergeCell ref="B4:B7"/>
    <mergeCell ref="C4:E7"/>
    <mergeCell ref="F4:H4"/>
    <mergeCell ref="I4:K4"/>
    <mergeCell ref="L4:N4"/>
    <mergeCell ref="O4:Q4"/>
    <mergeCell ref="AP4:AP7"/>
    <mergeCell ref="AQ4:AQ7"/>
    <mergeCell ref="F6:H6"/>
    <mergeCell ref="I6:K6"/>
    <mergeCell ref="L6:N6"/>
    <mergeCell ref="O6:Q6"/>
    <mergeCell ref="R6:T6"/>
    <mergeCell ref="U6:W6"/>
    <mergeCell ref="X6:Z6"/>
    <mergeCell ref="AA6:AC6"/>
    <mergeCell ref="AD6:AF6"/>
    <mergeCell ref="AG6:AI6"/>
    <mergeCell ref="AH1:AI1"/>
    <mergeCell ref="AN1:AP1"/>
    <mergeCell ref="C3:E3"/>
    <mergeCell ref="F3:H3"/>
    <mergeCell ref="I3:K3"/>
    <mergeCell ref="L3:N3"/>
    <mergeCell ref="O3:Q3"/>
    <mergeCell ref="R3:T3"/>
    <mergeCell ref="U3:W3"/>
    <mergeCell ref="X3:Z3"/>
    <mergeCell ref="D1:F1"/>
    <mergeCell ref="G1:S1"/>
    <mergeCell ref="T1:U1"/>
    <mergeCell ref="V1:Z1"/>
    <mergeCell ref="AA1:AB1"/>
    <mergeCell ref="AD1:AG1"/>
    <mergeCell ref="AA3:AC3"/>
    <mergeCell ref="AD3:AF3"/>
    <mergeCell ref="AG3:AI3"/>
  </mergeCells>
  <phoneticPr fontId="1"/>
  <conditionalFormatting sqref="C4 C3:AF3 F4 F20 I4 R4 U4 X4 AA4 AD4 F12 I8 L8 R8 U8 X8 AA8 AD8 I16 O16 R16 U16 L12 R12 X12 I12 F16 F8 L16 I20 L20 U20 X20 AA20 R24 O20 U28 U24 X24 C12 C16 C20 C24 X32 AD40 AA36 C28 C32 C36 C40 C8 O24 L24 I24 F24 R28 O28 L28 I28 F28 U32 R32 O32 L32 I32 F32 X36 U36 R36 O36 L36 I36 F36 AA40 X40 U40 R40 O40 L40 I40 F40 AD6 AA6 X6 U6 R6 O6 L6 I6 F6 C10 AD10 AA10 X10 U10 R10 O10 L10 I10 C14 AA14 X14 U14 R14 O14 L14 F14 C18 F18 AA18 X18 U18 R18 O18 I18 C22 AA22 X22 U22 R22 L22 I22 F22 AA26 F26 I26 L26 O26 C26 X26 U26 F30 I30 L30 O30 R30 C30 AA30 X30 F34 I34 L34 O34 R34 U34 C34 AA34 F38 I38 L38 O38 R38 U38 X38 C38 F42 I42 L42 O42 R42 U42 X42 AA42 C42">
    <cfRule type="cellIs" dxfId="635" priority="100" stopIfTrue="1" operator="equal">
      <formula>0</formula>
    </cfRule>
  </conditionalFormatting>
  <conditionalFormatting sqref="AG3:AI3 AG4 AG12 AG6 AG14">
    <cfRule type="cellIs" dxfId="634" priority="99" stopIfTrue="1" operator="equal">
      <formula>0</formula>
    </cfRule>
  </conditionalFormatting>
  <conditionalFormatting sqref="C44 C46">
    <cfRule type="cellIs" dxfId="633" priority="98" stopIfTrue="1" operator="equal">
      <formula>0</formula>
    </cfRule>
  </conditionalFormatting>
  <conditionalFormatting sqref="AG44">
    <cfRule type="cellIs" dxfId="632" priority="97" stopIfTrue="1" operator="equal">
      <formula>0</formula>
    </cfRule>
  </conditionalFormatting>
  <conditionalFormatting sqref="F44 I44 L44 O44 R44 U44 X44 AA44 AD44">
    <cfRule type="cellIs" dxfId="631" priority="96" stopIfTrue="1" operator="equal">
      <formula>0</formula>
    </cfRule>
  </conditionalFormatting>
  <conditionalFormatting sqref="F46 I46 L46 O46 R46 U46 X46 AA46 AD46">
    <cfRule type="cellIs" dxfId="630" priority="95" stopIfTrue="1" operator="equal">
      <formula>0</formula>
    </cfRule>
  </conditionalFormatting>
  <conditionalFormatting sqref="AD20 AD22">
    <cfRule type="cellIs" dxfId="629" priority="94" stopIfTrue="1" operator="equal">
      <formula>0</formula>
    </cfRule>
  </conditionalFormatting>
  <conditionalFormatting sqref="AG26">
    <cfRule type="cellIs" dxfId="628" priority="93" stopIfTrue="1" operator="equal">
      <formula>0</formula>
    </cfRule>
  </conditionalFormatting>
  <conditionalFormatting sqref="AD34">
    <cfRule type="cellIs" dxfId="627" priority="92" stopIfTrue="1" operator="equal">
      <formula>0</formula>
    </cfRule>
  </conditionalFormatting>
  <conditionalFormatting sqref="AG36 AG38">
    <cfRule type="cellIs" dxfId="626" priority="91" stopIfTrue="1" operator="equal">
      <formula>0</formula>
    </cfRule>
  </conditionalFormatting>
  <conditionalFormatting sqref="AG8 AG10">
    <cfRule type="cellIs" dxfId="625" priority="90" stopIfTrue="1" operator="equal">
      <formula>0</formula>
    </cfRule>
  </conditionalFormatting>
  <conditionalFormatting sqref="AD18">
    <cfRule type="cellIs" dxfId="624" priority="89" stopIfTrue="1" operator="equal">
      <formula>0</formula>
    </cfRule>
  </conditionalFormatting>
  <conditionalFormatting sqref="AG20 AG22">
    <cfRule type="cellIs" dxfId="623" priority="88" stopIfTrue="1" operator="equal">
      <formula>0</formula>
    </cfRule>
  </conditionalFormatting>
  <conditionalFormatting sqref="AD30">
    <cfRule type="cellIs" dxfId="622" priority="87" stopIfTrue="1" operator="equal">
      <formula>0</formula>
    </cfRule>
  </conditionalFormatting>
  <conditionalFormatting sqref="AG34">
    <cfRule type="cellIs" dxfId="621" priority="86" stopIfTrue="1" operator="equal">
      <formula>0</formula>
    </cfRule>
  </conditionalFormatting>
  <conditionalFormatting sqref="AD14">
    <cfRule type="cellIs" dxfId="620" priority="85" stopIfTrue="1" operator="equal">
      <formula>0</formula>
    </cfRule>
  </conditionalFormatting>
  <conditionalFormatting sqref="AG16 AG18">
    <cfRule type="cellIs" dxfId="619" priority="84" stopIfTrue="1" operator="equal">
      <formula>0</formula>
    </cfRule>
  </conditionalFormatting>
  <conditionalFormatting sqref="AD24 AD26">
    <cfRule type="cellIs" dxfId="618" priority="83" stopIfTrue="1" operator="equal">
      <formula>0</formula>
    </cfRule>
  </conditionalFormatting>
  <conditionalFormatting sqref="AG30">
    <cfRule type="cellIs" dxfId="617" priority="82" stopIfTrue="1" operator="equal">
      <formula>0</formula>
    </cfRule>
  </conditionalFormatting>
  <conditionalFormatting sqref="AD38">
    <cfRule type="cellIs" dxfId="616" priority="81" stopIfTrue="1" operator="equal">
      <formula>0</formula>
    </cfRule>
  </conditionalFormatting>
  <conditionalFormatting sqref="AG42">
    <cfRule type="cellIs" dxfId="615" priority="80" stopIfTrue="1" operator="equal">
      <formula>0</formula>
    </cfRule>
  </conditionalFormatting>
  <conditionalFormatting sqref="AD5 AA5 X5 U5 R5 I5 F5">
    <cfRule type="cellIs" dxfId="614" priority="79" stopIfTrue="1" operator="equal">
      <formula>0</formula>
    </cfRule>
  </conditionalFormatting>
  <conditionalFormatting sqref="AG5">
    <cfRule type="cellIs" dxfId="613" priority="78" stopIfTrue="1" operator="equal">
      <formula>0</formula>
    </cfRule>
  </conditionalFormatting>
  <conditionalFormatting sqref="C9 AD9 AA9 X9 U9 R9 L9 I9">
    <cfRule type="cellIs" dxfId="612" priority="77" stopIfTrue="1" operator="equal">
      <formula>0</formula>
    </cfRule>
  </conditionalFormatting>
  <conditionalFormatting sqref="AG9">
    <cfRule type="cellIs" dxfId="611" priority="76" stopIfTrue="1" operator="equal">
      <formula>0</formula>
    </cfRule>
  </conditionalFormatting>
  <conditionalFormatting sqref="C13 X13 R13 L13 F13">
    <cfRule type="cellIs" dxfId="610" priority="75" stopIfTrue="1" operator="equal">
      <formula>0</formula>
    </cfRule>
  </conditionalFormatting>
  <conditionalFormatting sqref="AG13">
    <cfRule type="cellIs" dxfId="609" priority="74" stopIfTrue="1" operator="equal">
      <formula>0</formula>
    </cfRule>
  </conditionalFormatting>
  <conditionalFormatting sqref="C17 F17 U17 R17 O17 I17">
    <cfRule type="cellIs" dxfId="608" priority="72" stopIfTrue="1" operator="equal">
      <formula>0</formula>
    </cfRule>
  </conditionalFormatting>
  <conditionalFormatting sqref="AG17">
    <cfRule type="cellIs" dxfId="607" priority="70" stopIfTrue="1" operator="equal">
      <formula>0</formula>
    </cfRule>
  </conditionalFormatting>
  <conditionalFormatting sqref="C21 AA21 X21 U21 L21 I21 F21">
    <cfRule type="cellIs" dxfId="606" priority="69" stopIfTrue="1" operator="equal">
      <formula>0</formula>
    </cfRule>
  </conditionalFormatting>
  <conditionalFormatting sqref="AD21">
    <cfRule type="cellIs" dxfId="605" priority="68" stopIfTrue="1" operator="equal">
      <formula>0</formula>
    </cfRule>
  </conditionalFormatting>
  <conditionalFormatting sqref="AG21">
    <cfRule type="cellIs" dxfId="604" priority="67" stopIfTrue="1" operator="equal">
      <formula>0</formula>
    </cfRule>
  </conditionalFormatting>
  <conditionalFormatting sqref="F25 I25 L25 O25 C25 X25 U25">
    <cfRule type="cellIs" dxfId="603" priority="66" stopIfTrue="1" operator="equal">
      <formula>0</formula>
    </cfRule>
  </conditionalFormatting>
  <conditionalFormatting sqref="AD25">
    <cfRule type="cellIs" dxfId="602" priority="64" stopIfTrue="1" operator="equal">
      <formula>0</formula>
    </cfRule>
  </conditionalFormatting>
  <conditionalFormatting sqref="F29 I29 L29 O29 R29 C29">
    <cfRule type="cellIs" dxfId="601" priority="63" stopIfTrue="1" operator="equal">
      <formula>0</formula>
    </cfRule>
  </conditionalFormatting>
  <conditionalFormatting sqref="F33 I33 L33 O33 R33 U33 C33">
    <cfRule type="cellIs" dxfId="600" priority="60" stopIfTrue="1" operator="equal">
      <formula>0</formula>
    </cfRule>
  </conditionalFormatting>
  <conditionalFormatting sqref="F37 I37 L37 O37 R37 U37 X37 C37">
    <cfRule type="cellIs" dxfId="599" priority="57" stopIfTrue="1" operator="equal">
      <formula>0</formula>
    </cfRule>
  </conditionalFormatting>
  <conditionalFormatting sqref="AG37">
    <cfRule type="cellIs" dxfId="598" priority="56" stopIfTrue="1" operator="equal">
      <formula>0</formula>
    </cfRule>
  </conditionalFormatting>
  <conditionalFormatting sqref="F41 I41 L41 O41 R41 U41 X41 AA41 C41">
    <cfRule type="cellIs" dxfId="597" priority="54" stopIfTrue="1" operator="equal">
      <formula>0</formula>
    </cfRule>
  </conditionalFormatting>
  <conditionalFormatting sqref="C45">
    <cfRule type="cellIs" dxfId="596" priority="52" stopIfTrue="1" operator="equal">
      <formula>0</formula>
    </cfRule>
  </conditionalFormatting>
  <conditionalFormatting sqref="F45 I45 L45 O45 R45 U45 X45 AA45 AD45">
    <cfRule type="cellIs" dxfId="595" priority="51" stopIfTrue="1" operator="equal">
      <formula>0</formula>
    </cfRule>
  </conditionalFormatting>
  <conditionalFormatting sqref="X16">
    <cfRule type="cellIs" dxfId="594" priority="50" stopIfTrue="1" operator="equal">
      <formula>0</formula>
    </cfRule>
  </conditionalFormatting>
  <conditionalFormatting sqref="X17">
    <cfRule type="cellIs" dxfId="593" priority="49" stopIfTrue="1" operator="equal">
      <formula>0</formula>
    </cfRule>
  </conditionalFormatting>
  <conditionalFormatting sqref="AD32">
    <cfRule type="cellIs" dxfId="592" priority="46" stopIfTrue="1" operator="equal">
      <formula>0</formula>
    </cfRule>
  </conditionalFormatting>
  <conditionalFormatting sqref="AD33">
    <cfRule type="cellIs" dxfId="591" priority="45" stopIfTrue="1" operator="equal">
      <formula>0</formula>
    </cfRule>
  </conditionalFormatting>
  <conditionalFormatting sqref="O12">
    <cfRule type="cellIs" dxfId="590" priority="40" stopIfTrue="1" operator="equal">
      <formula>0</formula>
    </cfRule>
  </conditionalFormatting>
  <conditionalFormatting sqref="O13">
    <cfRule type="cellIs" dxfId="589" priority="39" stopIfTrue="1" operator="equal">
      <formula>0</formula>
    </cfRule>
  </conditionalFormatting>
  <conditionalFormatting sqref="AA28">
    <cfRule type="cellIs" dxfId="588" priority="38" stopIfTrue="1" operator="equal">
      <formula>0</formula>
    </cfRule>
  </conditionalFormatting>
  <conditionalFormatting sqref="AA29">
    <cfRule type="cellIs" dxfId="587" priority="37" stopIfTrue="1" operator="equal">
      <formula>0</formula>
    </cfRule>
  </conditionalFormatting>
  <conditionalFormatting sqref="AG32">
    <cfRule type="cellIs" dxfId="586" priority="36" stopIfTrue="1" operator="equal">
      <formula>0</formula>
    </cfRule>
  </conditionalFormatting>
  <conditionalFormatting sqref="AG33">
    <cfRule type="cellIs" dxfId="585" priority="35" stopIfTrue="1" operator="equal">
      <formula>0</formula>
    </cfRule>
  </conditionalFormatting>
  <conditionalFormatting sqref="AD36">
    <cfRule type="cellIs" dxfId="584" priority="34" stopIfTrue="1" operator="equal">
      <formula>0</formula>
    </cfRule>
  </conditionalFormatting>
  <conditionalFormatting sqref="AD37">
    <cfRule type="cellIs" dxfId="583" priority="33" stopIfTrue="1" operator="equal">
      <formula>0</formula>
    </cfRule>
  </conditionalFormatting>
  <conditionalFormatting sqref="AA12">
    <cfRule type="cellIs" dxfId="582" priority="32" stopIfTrue="1" operator="equal">
      <formula>0</formula>
    </cfRule>
  </conditionalFormatting>
  <conditionalFormatting sqref="AA13">
    <cfRule type="cellIs" dxfId="581" priority="31" stopIfTrue="1" operator="equal">
      <formula>0</formula>
    </cfRule>
  </conditionalFormatting>
  <conditionalFormatting sqref="AA32">
    <cfRule type="cellIs" dxfId="580" priority="30" stopIfTrue="1" operator="equal">
      <formula>0</formula>
    </cfRule>
  </conditionalFormatting>
  <conditionalFormatting sqref="AA33">
    <cfRule type="cellIs" dxfId="579" priority="29" stopIfTrue="1" operator="equal">
      <formula>0</formula>
    </cfRule>
  </conditionalFormatting>
  <conditionalFormatting sqref="O8">
    <cfRule type="cellIs" dxfId="578" priority="28" stopIfTrue="1" operator="equal">
      <formula>0</formula>
    </cfRule>
  </conditionalFormatting>
  <conditionalFormatting sqref="O9">
    <cfRule type="cellIs" dxfId="577" priority="27" stopIfTrue="1" operator="equal">
      <formula>0</formula>
    </cfRule>
  </conditionalFormatting>
  <conditionalFormatting sqref="AD28">
    <cfRule type="cellIs" dxfId="576" priority="26" stopIfTrue="1" operator="equal">
      <formula>0</formula>
    </cfRule>
  </conditionalFormatting>
  <conditionalFormatting sqref="AD29">
    <cfRule type="cellIs" dxfId="575" priority="25" stopIfTrue="1" operator="equal">
      <formula>0</formula>
    </cfRule>
  </conditionalFormatting>
  <conditionalFormatting sqref="AD16">
    <cfRule type="cellIs" dxfId="574" priority="24" stopIfTrue="1" operator="equal">
      <formula>0</formula>
    </cfRule>
  </conditionalFormatting>
  <conditionalFormatting sqref="AD17">
    <cfRule type="cellIs" dxfId="573" priority="23" stopIfTrue="1" operator="equal">
      <formula>0</formula>
    </cfRule>
  </conditionalFormatting>
  <conditionalFormatting sqref="U12">
    <cfRule type="cellIs" dxfId="572" priority="22" stopIfTrue="1" operator="equal">
      <formula>0</formula>
    </cfRule>
  </conditionalFormatting>
  <conditionalFormatting sqref="U13">
    <cfRule type="cellIs" dxfId="571" priority="21" stopIfTrue="1" operator="equal">
      <formula>0</formula>
    </cfRule>
  </conditionalFormatting>
  <conditionalFormatting sqref="AD12">
    <cfRule type="cellIs" dxfId="570" priority="20" stopIfTrue="1" operator="equal">
      <formula>0</formula>
    </cfRule>
  </conditionalFormatting>
  <conditionalFormatting sqref="AD13">
    <cfRule type="cellIs" dxfId="569" priority="19" stopIfTrue="1" operator="equal">
      <formula>0</formula>
    </cfRule>
  </conditionalFormatting>
  <conditionalFormatting sqref="AG24">
    <cfRule type="cellIs" dxfId="568" priority="18" stopIfTrue="1" operator="equal">
      <formula>0</formula>
    </cfRule>
  </conditionalFormatting>
  <conditionalFormatting sqref="AG25">
    <cfRule type="cellIs" dxfId="567" priority="17" stopIfTrue="1" operator="equal">
      <formula>0</formula>
    </cfRule>
  </conditionalFormatting>
  <conditionalFormatting sqref="AG28">
    <cfRule type="cellIs" dxfId="566" priority="16" stopIfTrue="1" operator="equal">
      <formula>0</formula>
    </cfRule>
  </conditionalFormatting>
  <conditionalFormatting sqref="AG29">
    <cfRule type="cellIs" dxfId="565" priority="15" stopIfTrue="1" operator="equal">
      <formula>0</formula>
    </cfRule>
  </conditionalFormatting>
  <conditionalFormatting sqref="AA24">
    <cfRule type="cellIs" dxfId="564" priority="14" stopIfTrue="1" operator="equal">
      <formula>0</formula>
    </cfRule>
  </conditionalFormatting>
  <conditionalFormatting sqref="AA25">
    <cfRule type="cellIs" dxfId="563" priority="13" stopIfTrue="1" operator="equal">
      <formula>0</formula>
    </cfRule>
  </conditionalFormatting>
  <conditionalFormatting sqref="AA16">
    <cfRule type="cellIs" dxfId="562" priority="12" stopIfTrue="1" operator="equal">
      <formula>0</formula>
    </cfRule>
  </conditionalFormatting>
  <conditionalFormatting sqref="AA17">
    <cfRule type="cellIs" dxfId="561" priority="11" stopIfTrue="1" operator="equal">
      <formula>0</formula>
    </cfRule>
  </conditionalFormatting>
  <conditionalFormatting sqref="X28">
    <cfRule type="cellIs" dxfId="560" priority="10" stopIfTrue="1" operator="equal">
      <formula>0</formula>
    </cfRule>
  </conditionalFormatting>
  <conditionalFormatting sqref="X29">
    <cfRule type="cellIs" dxfId="559" priority="9" stopIfTrue="1" operator="equal">
      <formula>0</formula>
    </cfRule>
  </conditionalFormatting>
  <conditionalFormatting sqref="L4">
    <cfRule type="cellIs" dxfId="558" priority="8" stopIfTrue="1" operator="equal">
      <formula>0</formula>
    </cfRule>
  </conditionalFormatting>
  <conditionalFormatting sqref="L5">
    <cfRule type="cellIs" dxfId="557" priority="7" stopIfTrue="1" operator="equal">
      <formula>0</formula>
    </cfRule>
  </conditionalFormatting>
  <conditionalFormatting sqref="R20">
    <cfRule type="cellIs" dxfId="556" priority="6" stopIfTrue="1" operator="equal">
      <formula>0</formula>
    </cfRule>
  </conditionalFormatting>
  <conditionalFormatting sqref="R21">
    <cfRule type="cellIs" dxfId="555" priority="5" stopIfTrue="1" operator="equal">
      <formula>0</formula>
    </cfRule>
  </conditionalFormatting>
  <conditionalFormatting sqref="AG40">
    <cfRule type="cellIs" dxfId="554" priority="4" stopIfTrue="1" operator="equal">
      <formula>0</formula>
    </cfRule>
  </conditionalFormatting>
  <conditionalFormatting sqref="AG41">
    <cfRule type="cellIs" dxfId="553" priority="3" stopIfTrue="1" operator="equal">
      <formula>0</formula>
    </cfRule>
  </conditionalFormatting>
  <conditionalFormatting sqref="O4">
    <cfRule type="cellIs" dxfId="552" priority="2" stopIfTrue="1" operator="equal">
      <formula>0</formula>
    </cfRule>
  </conditionalFormatting>
  <conditionalFormatting sqref="O5">
    <cfRule type="cellIs" dxfId="551" priority="1" stopIfTrue="1" operator="equal">
      <formula>0</formula>
    </cfRule>
  </conditionalFormatting>
  <dataValidations count="3">
    <dataValidation type="list" allowBlank="1" showInputMessage="1" showErrorMessage="1" sqref="AA1:AB1" xr:uid="{00000000-0002-0000-0200-000000000000}">
      <formula1>"前期,後期"</formula1>
    </dataValidation>
    <dataValidation type="list" allowBlank="1" showInputMessage="1" showErrorMessage="1" sqref="T1:U1" xr:uid="{00000000-0002-0000-0200-000001000000}">
      <formula1>"１,２,３,４,５,６,７,８,９,１０,１１,１２,１３,１４,１５,１６"</formula1>
    </dataValidation>
    <dataValidation type="list" allowBlank="1" showInputMessage="1" showErrorMessage="1" sqref="AC1" xr:uid="{00000000-0002-0000-0200-000002000000}">
      <formula1>"Ａ,Ｂ,Ｃ,Ｄ,Ｅ,Ｆ,Ｇ,Ｈ"</formula1>
    </dataValidation>
  </dataValidations>
  <pageMargins left="0.7" right="0.7" top="0.75" bottom="0.75" header="0.3" footer="0.3"/>
  <pageSetup paperSize="9" scale="49"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Y50"/>
  <sheetViews>
    <sheetView tabSelected="1" topLeftCell="A31" zoomScale="84" zoomScaleNormal="84" workbookViewId="0">
      <selection activeCell="L4" sqref="L4:N4"/>
    </sheetView>
  </sheetViews>
  <sheetFormatPr defaultColWidth="9" defaultRowHeight="13.2" x14ac:dyDescent="0.2"/>
  <cols>
    <col min="1" max="1" width="3.44140625" style="36" customWidth="1"/>
    <col min="2" max="2" width="13.77734375" style="1" customWidth="1"/>
    <col min="3" max="20" width="4" style="1" customWidth="1"/>
    <col min="21" max="21" width="4.44140625" style="1" customWidth="1"/>
    <col min="22" max="35" width="4" style="1" customWidth="1"/>
    <col min="36" max="43" width="8.6640625" style="1" customWidth="1"/>
    <col min="44" max="44" width="8.6640625" style="170" customWidth="1"/>
    <col min="45" max="46" width="5.6640625" style="1" customWidth="1"/>
    <col min="47" max="47" width="4.44140625" style="1" customWidth="1"/>
    <col min="48" max="50" width="9" style="1"/>
    <col min="51" max="51" width="9" style="1" hidden="1" customWidth="1"/>
    <col min="52" max="16384" width="9" style="1"/>
  </cols>
  <sheetData>
    <row r="1" spans="1:51" ht="30" customHeight="1" x14ac:dyDescent="0.2">
      <c r="A1" s="4"/>
      <c r="B1" s="4"/>
      <c r="C1" s="19"/>
      <c r="D1" s="55">
        <v>2017</v>
      </c>
      <c r="E1" s="55"/>
      <c r="F1" s="55"/>
      <c r="G1" s="56" t="s">
        <v>75</v>
      </c>
      <c r="H1" s="56"/>
      <c r="I1" s="56"/>
      <c r="J1" s="56"/>
      <c r="K1" s="56"/>
      <c r="L1" s="56"/>
      <c r="M1" s="56"/>
      <c r="N1" s="56"/>
      <c r="O1" s="56"/>
      <c r="P1" s="56"/>
      <c r="Q1" s="56"/>
      <c r="R1" s="56"/>
      <c r="S1" s="56"/>
      <c r="T1" s="57" t="s">
        <v>80</v>
      </c>
      <c r="U1" s="57"/>
      <c r="V1" s="47" t="s">
        <v>13</v>
      </c>
      <c r="W1" s="47"/>
      <c r="X1" s="47"/>
      <c r="Y1" s="47"/>
      <c r="Z1" s="47"/>
      <c r="AA1" s="58" t="s">
        <v>78</v>
      </c>
      <c r="AB1" s="58"/>
      <c r="AC1" s="4"/>
      <c r="AD1" s="132" t="s">
        <v>85</v>
      </c>
      <c r="AE1" s="132"/>
      <c r="AF1" s="132"/>
      <c r="AG1" s="132"/>
      <c r="AH1" s="47"/>
      <c r="AI1" s="47"/>
      <c r="AJ1" s="4"/>
      <c r="AK1" s="4"/>
      <c r="AL1" s="4"/>
      <c r="AN1" s="48">
        <f ca="1">TODAY()</f>
        <v>43087</v>
      </c>
      <c r="AO1" s="48"/>
      <c r="AP1" s="48"/>
      <c r="AQ1" s="3" t="s">
        <v>0</v>
      </c>
      <c r="AR1" s="169"/>
      <c r="AS1" s="5"/>
      <c r="AT1" s="5"/>
      <c r="AV1" s="6"/>
      <c r="AW1" s="6"/>
      <c r="AX1" s="6"/>
    </row>
    <row r="2" spans="1:51" ht="24" customHeight="1" x14ac:dyDescent="0.2">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V2" s="6"/>
      <c r="AW2" s="6"/>
      <c r="AX2" s="6"/>
    </row>
    <row r="3" spans="1:51" ht="30" customHeight="1" x14ac:dyDescent="0.2">
      <c r="A3" s="37">
        <f>AC1</f>
        <v>0</v>
      </c>
      <c r="B3" s="41" t="s">
        <v>85</v>
      </c>
      <c r="C3" s="49" t="str">
        <f>B4</f>
        <v>用賀</v>
      </c>
      <c r="D3" s="50"/>
      <c r="E3" s="51"/>
      <c r="F3" s="49" t="str">
        <f>B8</f>
        <v>祖師谷</v>
      </c>
      <c r="G3" s="50"/>
      <c r="H3" s="51"/>
      <c r="I3" s="49" t="str">
        <f>B12</f>
        <v>桜丘</v>
      </c>
      <c r="J3" s="50"/>
      <c r="K3" s="51"/>
      <c r="L3" s="49" t="str">
        <f>B16</f>
        <v>塚戸</v>
      </c>
      <c r="M3" s="50"/>
      <c r="N3" s="51"/>
      <c r="O3" s="49" t="str">
        <f>B20</f>
        <v>八幡山</v>
      </c>
      <c r="P3" s="50"/>
      <c r="Q3" s="51"/>
      <c r="R3" s="49" t="str">
        <f>B24</f>
        <v>山野</v>
      </c>
      <c r="S3" s="50"/>
      <c r="T3" s="51"/>
      <c r="U3" s="49" t="str">
        <f>B28</f>
        <v>桜</v>
      </c>
      <c r="V3" s="50"/>
      <c r="W3" s="51"/>
      <c r="X3" s="49" t="str">
        <f>B32</f>
        <v>砧</v>
      </c>
      <c r="Y3" s="50"/>
      <c r="Z3" s="51"/>
      <c r="AA3" s="49" t="str">
        <f>B36</f>
        <v>京西</v>
      </c>
      <c r="AB3" s="50"/>
      <c r="AC3" s="51"/>
      <c r="AD3" s="52" t="str">
        <f>B40</f>
        <v>やはた</v>
      </c>
      <c r="AE3" s="53"/>
      <c r="AF3" s="54"/>
      <c r="AG3" s="49" t="str">
        <f>B44</f>
        <v>玉川</v>
      </c>
      <c r="AH3" s="50"/>
      <c r="AI3" s="51"/>
      <c r="AJ3" s="9" t="s">
        <v>1</v>
      </c>
      <c r="AK3" s="9" t="s">
        <v>2</v>
      </c>
      <c r="AL3" s="9" t="s">
        <v>3</v>
      </c>
      <c r="AM3" s="9" t="s">
        <v>4</v>
      </c>
      <c r="AN3" s="9" t="s">
        <v>5</v>
      </c>
      <c r="AO3" s="9" t="s">
        <v>6</v>
      </c>
      <c r="AP3" s="9" t="s">
        <v>7</v>
      </c>
      <c r="AQ3" s="9" t="s">
        <v>8</v>
      </c>
      <c r="AR3" s="171" t="s">
        <v>9</v>
      </c>
      <c r="AS3" s="10"/>
      <c r="AT3" s="11"/>
      <c r="AV3" s="6"/>
      <c r="AW3" s="6"/>
      <c r="AX3" s="6"/>
    </row>
    <row r="4" spans="1:51" ht="20.100000000000001" customHeight="1" x14ac:dyDescent="0.2">
      <c r="A4" s="60">
        <v>1</v>
      </c>
      <c r="B4" s="166" t="s">
        <v>116</v>
      </c>
      <c r="C4" s="94"/>
      <c r="D4" s="95"/>
      <c r="E4" s="96"/>
      <c r="F4" s="72">
        <v>42953</v>
      </c>
      <c r="G4" s="73"/>
      <c r="H4" s="74"/>
      <c r="I4" s="72">
        <v>42973</v>
      </c>
      <c r="J4" s="73"/>
      <c r="K4" s="74"/>
      <c r="L4" s="72">
        <v>43009</v>
      </c>
      <c r="M4" s="73"/>
      <c r="N4" s="74"/>
      <c r="O4" s="72">
        <v>42981</v>
      </c>
      <c r="P4" s="73"/>
      <c r="Q4" s="74"/>
      <c r="R4" s="72">
        <v>43008</v>
      </c>
      <c r="S4" s="73"/>
      <c r="T4" s="74"/>
      <c r="U4" s="72">
        <v>42946</v>
      </c>
      <c r="V4" s="73"/>
      <c r="W4" s="74"/>
      <c r="X4" s="72">
        <v>42910</v>
      </c>
      <c r="Y4" s="73"/>
      <c r="Z4" s="74"/>
      <c r="AA4" s="72">
        <v>42952</v>
      </c>
      <c r="AB4" s="73"/>
      <c r="AC4" s="74"/>
      <c r="AD4" s="72">
        <v>42925</v>
      </c>
      <c r="AE4" s="73"/>
      <c r="AF4" s="74"/>
      <c r="AG4" s="72">
        <v>42933</v>
      </c>
      <c r="AH4" s="73"/>
      <c r="AI4" s="74"/>
      <c r="AJ4" s="75">
        <f>IF(AND($D7="",$G7="",$J7="",$M7="",$P7="",$S7="",$V7="",$Y7="",$AB7="",$AE7="",$AH7=""),"",SUM((COUNTIF($C7:$AI7,"○")),(COUNTIF($C7:$AI7,"●")),(COUNTIF($C7:$AI7,"△"))))</f>
        <v>10</v>
      </c>
      <c r="AK4" s="75">
        <f>IF(AND($D7="",$G7="",$J7="",$M7="",$P7="",$S7="",$V7="",$Y7="",$AB7="",$AE7="",$AH7=""),"",SUM($AS7:$AU7))</f>
        <v>24</v>
      </c>
      <c r="AL4" s="75">
        <f>IF(AND($D7="",$G7="",$J7="",$J7="",$M7="",$P7="",$S7="",$V7="",$Y7="",$AB7="",$AE7="",$AH7=""),"",COUNTIF(C7:AI7,"○"))</f>
        <v>8</v>
      </c>
      <c r="AM4" s="75">
        <f>IF(AND($D7="",$G7="",$J7="",$J7="",$M7="",$P7="",$S7="",$V7="",$Y7="",$AB7="",$AE7="",$AH7=""),"",COUNTIF(C7:AI7,"●"))</f>
        <v>2</v>
      </c>
      <c r="AN4" s="75">
        <f>IF(AND($D7="",$G7="",$J7="",$J7="",$M7="",$P7="",$S7="",$V7="",$Y7="",$AB7="",$AE7="",$AH7=""),"",COUNTIF(C7:AI7,"△"))</f>
        <v>0</v>
      </c>
      <c r="AO4" s="75">
        <f>IF(AND($C7="",$F7="",$I7="",$L7="",$O7="",$R7="",$U7="",$X7="",$AA7="",$AD7="",$AG7=""),"",SUM($C7,$F7,$I7,$L7,$O7,$R7,$U7,$X7,$AA7,$AD7,$AG7))</f>
        <v>39</v>
      </c>
      <c r="AP4" s="75">
        <f>IF(AND($E7="",$H7="",$K7="",$N7="",$Q7="",$T7="",$W7="",$Z7="",$AC7="",$AF7="",$AI7=""),"",SUM($E7,$H7,$K7,$N7,$Q7,$T7,$W7,$Z7,$AC7,$AF7,$AI7))</f>
        <v>17</v>
      </c>
      <c r="AQ4" s="75">
        <f>IF(AND($AO4="",$AP4=""),"",($AO4-$AP4))</f>
        <v>22</v>
      </c>
      <c r="AR4" s="172">
        <f>IF(AND($AJ4=""),"",RANK(AY4,AY$4:AY$47))</f>
        <v>2</v>
      </c>
      <c r="AS4" s="11"/>
      <c r="AT4" s="11"/>
      <c r="AV4" s="6"/>
      <c r="AW4" s="6"/>
      <c r="AX4" s="6"/>
      <c r="AY4" s="84">
        <f>IFERROR(AK4+AQ4*0.01,"")</f>
        <v>24.22</v>
      </c>
    </row>
    <row r="5" spans="1:51" ht="20.100000000000001" customHeight="1" x14ac:dyDescent="0.2">
      <c r="A5" s="61"/>
      <c r="B5" s="167"/>
      <c r="C5" s="97"/>
      <c r="D5" s="98"/>
      <c r="E5" s="99"/>
      <c r="F5" s="85" t="s">
        <v>153</v>
      </c>
      <c r="G5" s="86"/>
      <c r="H5" s="87"/>
      <c r="I5" s="85" t="s">
        <v>155</v>
      </c>
      <c r="J5" s="86"/>
      <c r="K5" s="87"/>
      <c r="L5" s="85" t="s">
        <v>175</v>
      </c>
      <c r="M5" s="86"/>
      <c r="N5" s="87"/>
      <c r="O5" s="85" t="s">
        <v>162</v>
      </c>
      <c r="P5" s="86"/>
      <c r="Q5" s="87"/>
      <c r="R5" s="85" t="s">
        <v>25</v>
      </c>
      <c r="S5" s="86"/>
      <c r="T5" s="87"/>
      <c r="U5" s="85" t="s">
        <v>145</v>
      </c>
      <c r="V5" s="86"/>
      <c r="W5" s="87"/>
      <c r="X5" s="85" t="s">
        <v>124</v>
      </c>
      <c r="Y5" s="86"/>
      <c r="Z5" s="87"/>
      <c r="AA5" s="85" t="s">
        <v>151</v>
      </c>
      <c r="AB5" s="86"/>
      <c r="AC5" s="87"/>
      <c r="AD5" s="85" t="s">
        <v>139</v>
      </c>
      <c r="AE5" s="86"/>
      <c r="AF5" s="87"/>
      <c r="AG5" s="85" t="s">
        <v>140</v>
      </c>
      <c r="AH5" s="86"/>
      <c r="AI5" s="87"/>
      <c r="AJ5" s="76"/>
      <c r="AK5" s="76"/>
      <c r="AL5" s="76"/>
      <c r="AM5" s="76"/>
      <c r="AN5" s="76"/>
      <c r="AO5" s="76"/>
      <c r="AP5" s="76"/>
      <c r="AQ5" s="76"/>
      <c r="AR5" s="173"/>
      <c r="AS5" s="11"/>
      <c r="AT5" s="11"/>
      <c r="AV5" s="6"/>
      <c r="AW5" s="6"/>
      <c r="AX5" s="6"/>
      <c r="AY5" s="84"/>
    </row>
    <row r="6" spans="1:51" ht="20.100000000000001" customHeight="1" x14ac:dyDescent="0.2">
      <c r="A6" s="61"/>
      <c r="B6" s="167"/>
      <c r="C6" s="97"/>
      <c r="D6" s="98"/>
      <c r="E6" s="99"/>
      <c r="F6" s="78"/>
      <c r="G6" s="79"/>
      <c r="H6" s="80"/>
      <c r="I6" s="78"/>
      <c r="J6" s="79"/>
      <c r="K6" s="80"/>
      <c r="L6" s="78"/>
      <c r="M6" s="79"/>
      <c r="N6" s="80"/>
      <c r="O6" s="78"/>
      <c r="P6" s="79"/>
      <c r="Q6" s="80"/>
      <c r="R6" s="78"/>
      <c r="S6" s="79"/>
      <c r="T6" s="80"/>
      <c r="U6" s="78"/>
      <c r="V6" s="79"/>
      <c r="W6" s="80"/>
      <c r="X6" s="78"/>
      <c r="Y6" s="79"/>
      <c r="Z6" s="80"/>
      <c r="AA6" s="78"/>
      <c r="AB6" s="79"/>
      <c r="AC6" s="80"/>
      <c r="AD6" s="78"/>
      <c r="AE6" s="79"/>
      <c r="AF6" s="80"/>
      <c r="AG6" s="78"/>
      <c r="AH6" s="79"/>
      <c r="AI6" s="80"/>
      <c r="AJ6" s="76"/>
      <c r="AK6" s="76"/>
      <c r="AL6" s="76"/>
      <c r="AM6" s="76"/>
      <c r="AN6" s="76"/>
      <c r="AO6" s="76"/>
      <c r="AP6" s="76"/>
      <c r="AQ6" s="76"/>
      <c r="AR6" s="173"/>
      <c r="AS6" s="11"/>
      <c r="AT6" s="11"/>
      <c r="AV6" s="6"/>
      <c r="AW6" s="6"/>
      <c r="AX6" s="6"/>
      <c r="AY6" s="84"/>
    </row>
    <row r="7" spans="1:51" ht="24" customHeight="1" x14ac:dyDescent="0.2">
      <c r="A7" s="62"/>
      <c r="B7" s="168"/>
      <c r="C7" s="100"/>
      <c r="D7" s="101"/>
      <c r="E7" s="102"/>
      <c r="F7" s="33">
        <v>3</v>
      </c>
      <c r="G7" s="34" t="str">
        <f>IF(AND($F7="",$H7=""),"",IF($F7&gt;$H7,"○",IF($F7=$H7,"△",IF($F7&lt;$H7,"●"))))</f>
        <v>○</v>
      </c>
      <c r="H7" s="35">
        <v>0</v>
      </c>
      <c r="I7" s="33">
        <v>5</v>
      </c>
      <c r="J7" s="34" t="str">
        <f>IF(AND($I7="",$K7=""),"",IF($I7&gt;$K7,"○",IF($I7=$K7,"△",IF($I7&lt;$K7,"●"))))</f>
        <v>○</v>
      </c>
      <c r="K7" s="35">
        <v>1</v>
      </c>
      <c r="L7" s="33">
        <v>2</v>
      </c>
      <c r="M7" s="34" t="str">
        <f>IF(AND($L7="",$N7=""),"",IF($L7&gt;$N7,"○",IF($L7=$N7,"△",IF($L7&lt;$N7,"●"))))</f>
        <v>●</v>
      </c>
      <c r="N7" s="35">
        <v>3</v>
      </c>
      <c r="O7" s="33">
        <v>1</v>
      </c>
      <c r="P7" s="34" t="str">
        <f>IF(AND($O7="",$Q7=""),"",IF($O7&gt;$Q7,"○",IF($O7=$Q7,"△",IF($O7&lt;$Q7,"●"))))</f>
        <v>●</v>
      </c>
      <c r="Q7" s="35">
        <v>2</v>
      </c>
      <c r="R7" s="33">
        <v>3</v>
      </c>
      <c r="S7" s="34" t="str">
        <f>IF(AND($R7="",$T7=""),"",IF($R7&gt;$T7,"○",IF($R7=$T7,"△",IF($R7&lt;$T7,"●"))))</f>
        <v>○</v>
      </c>
      <c r="T7" s="35">
        <v>0</v>
      </c>
      <c r="U7" s="33">
        <v>6</v>
      </c>
      <c r="V7" s="34" t="str">
        <f>IF(AND($U7="",$W7=""),"",IF($U7&gt;$W7,"○",IF($U7=$W7,"△",IF($U7&lt;$W7,"●"))))</f>
        <v>○</v>
      </c>
      <c r="W7" s="35">
        <v>2</v>
      </c>
      <c r="X7" s="33">
        <v>5</v>
      </c>
      <c r="Y7" s="34" t="str">
        <f>IF(AND($X7="",$Z7=""),"",IF($X7&gt;$Z7,"○",IF($X7=$Z7,"△",IF($X7&lt;$Z7,"●"))))</f>
        <v>○</v>
      </c>
      <c r="Z7" s="35">
        <v>3</v>
      </c>
      <c r="AA7" s="33">
        <v>8</v>
      </c>
      <c r="AB7" s="34" t="str">
        <f>IF(AND($AA7="",$AC7=""),"",IF($AA7&gt;$AC7,"○",IF($AA7=$AC7,"△",IF($AA7&lt;$AC7,"●"))))</f>
        <v>○</v>
      </c>
      <c r="AC7" s="35">
        <v>2</v>
      </c>
      <c r="AD7" s="33">
        <v>5</v>
      </c>
      <c r="AE7" s="34" t="str">
        <f>IF(AND($AD7="",$AF7=""),"",IF($AD7&gt;$AF7,"○",IF($AD7=$AF7,"△",IF($AD7&lt;$AF7,"●"))))</f>
        <v>○</v>
      </c>
      <c r="AF7" s="35">
        <v>4</v>
      </c>
      <c r="AG7" s="33">
        <v>1</v>
      </c>
      <c r="AH7" s="34" t="str">
        <f>IF(AND($AG7="",$AI7=""),"",IF($AG7&gt;$AI7,"○",IF($AG7=$AI7,"△",IF($AG7&lt;$AI7,"●"))))</f>
        <v>○</v>
      </c>
      <c r="AI7" s="35">
        <v>0</v>
      </c>
      <c r="AJ7" s="77"/>
      <c r="AK7" s="77"/>
      <c r="AL7" s="77"/>
      <c r="AM7" s="77"/>
      <c r="AN7" s="77"/>
      <c r="AO7" s="77"/>
      <c r="AP7" s="77"/>
      <c r="AQ7" s="77"/>
      <c r="AR7" s="174"/>
      <c r="AS7" s="13">
        <f>COUNTIF(C7:AI7,"○")*3</f>
        <v>24</v>
      </c>
      <c r="AT7" s="13">
        <f>COUNTIF(C7:AI7,"△")*1</f>
        <v>0</v>
      </c>
      <c r="AU7" s="13">
        <f>COUNTIF(C7:AI7,"●")*0</f>
        <v>0</v>
      </c>
      <c r="AV7" s="14" t="str">
        <f>B4</f>
        <v>用賀</v>
      </c>
      <c r="AW7" s="14" t="str">
        <f>IF(AND(AR4:AR43=""),"",VLOOKUP(1,AR4:AV43,5,0))</f>
        <v/>
      </c>
      <c r="AX7" s="6"/>
      <c r="AY7" s="84"/>
    </row>
    <row r="8" spans="1:51" ht="20.100000000000001" customHeight="1" x14ac:dyDescent="0.2">
      <c r="A8" s="60">
        <v>2</v>
      </c>
      <c r="B8" s="166" t="s">
        <v>149</v>
      </c>
      <c r="C8" s="88">
        <f>IF(AND(F$4=""),"",F$4)</f>
        <v>42953</v>
      </c>
      <c r="D8" s="89"/>
      <c r="E8" s="90"/>
      <c r="F8" s="94"/>
      <c r="G8" s="95"/>
      <c r="H8" s="96"/>
      <c r="I8" s="72">
        <v>43009</v>
      </c>
      <c r="J8" s="73"/>
      <c r="K8" s="74"/>
      <c r="L8" s="72">
        <v>42981</v>
      </c>
      <c r="M8" s="73"/>
      <c r="N8" s="74"/>
      <c r="O8" s="72">
        <v>43009</v>
      </c>
      <c r="P8" s="73"/>
      <c r="Q8" s="74"/>
      <c r="R8" s="72">
        <v>42933</v>
      </c>
      <c r="S8" s="73"/>
      <c r="T8" s="74"/>
      <c r="U8" s="72">
        <v>42996</v>
      </c>
      <c r="V8" s="73"/>
      <c r="W8" s="74"/>
      <c r="X8" s="72">
        <v>42953</v>
      </c>
      <c r="Y8" s="73"/>
      <c r="Z8" s="74"/>
      <c r="AA8" s="72">
        <v>42973</v>
      </c>
      <c r="AB8" s="73"/>
      <c r="AC8" s="74"/>
      <c r="AD8" s="72">
        <v>43002</v>
      </c>
      <c r="AE8" s="73"/>
      <c r="AF8" s="74"/>
      <c r="AG8" s="72">
        <v>42973</v>
      </c>
      <c r="AH8" s="73"/>
      <c r="AI8" s="74"/>
      <c r="AJ8" s="75">
        <f t="shared" ref="AJ8" si="0">IF(AND($D11="",$G11="",$J11="",$M11="",$P11="",$S11="",$V11="",$Y11="",$AB11="",$AE11="",$AH11=""),"",SUM((COUNTIF($C11:$AI11,"○")),(COUNTIF($C11:$AI11,"●")),(COUNTIF($C11:$AI11,"△"))))</f>
        <v>10</v>
      </c>
      <c r="AK8" s="75">
        <f t="shared" ref="AK8" si="1">IF(AND($D11="",$G11="",$J11="",$M11="",$P11="",$S11="",$V11="",$Y11="",$AB11="",$AE11="",$AH11=""),"",SUM($AS11:$AU11))</f>
        <v>13</v>
      </c>
      <c r="AL8" s="75">
        <f t="shared" ref="AL8" si="2">IF(AND($D11="",$G11="",$J11="",$J11="",$M11="",$P11="",$S11="",$V11="",$Y11="",$AB11="",$AE11="",$AH11=""),"",COUNTIF(C11:AI11,"○"))</f>
        <v>4</v>
      </c>
      <c r="AM8" s="75">
        <f t="shared" ref="AM8" si="3">IF(AND($D11="",$G11="",$J11="",$J11="",$M11="",$P11="",$S11="",$V11="",$Y11="",$AB11="",$AE11="",$AH11=""),"",COUNTIF(C11:AI11,"●"))</f>
        <v>5</v>
      </c>
      <c r="AN8" s="75">
        <f t="shared" ref="AN8" si="4">IF(AND($D11="",$G11="",$J11="",$J11="",$M11="",$P11="",$S11="",$V11="",$Y11="",$AB11="",$AE11="",$AH11=""),"",COUNTIF(C11:AI11,"△"))</f>
        <v>1</v>
      </c>
      <c r="AO8" s="75">
        <f t="shared" ref="AO8" si="5">IF(AND($C11="",$F11="",$I11="",$L11="",$O11="",$R11="",$U11="",$X11="",$AA11="",$AD11="",$AG11=""),"",SUM($C11,$F11,$I11,$L11,$O11,$R11,$U11,$X11,$AA11,$AD11,$AG11))</f>
        <v>9</v>
      </c>
      <c r="AP8" s="75">
        <f t="shared" ref="AP8" si="6">IF(AND($E11="",$H11="",$K11="",$N11="",$Q11="",$T11="",$W11="",$Z11="",$AC11="",$AF11="",$AI11=""),"",SUM($E11,$H11,$K11,$N11,$Q11,$T11,$W11,$Z11,$AC11,$AF11,$AI11))</f>
        <v>14</v>
      </c>
      <c r="AQ8" s="75">
        <f t="shared" ref="AQ8" si="7">IF(AND($AO8="",$AP8=""),"",($AO8-$AP8))</f>
        <v>-5</v>
      </c>
      <c r="AR8" s="172">
        <f>IF(AND($AJ8=""),"",RANK(AY8,AY$4:AY$47))</f>
        <v>5</v>
      </c>
      <c r="AS8" s="11"/>
      <c r="AT8" s="11"/>
      <c r="AV8" s="6"/>
      <c r="AW8" s="6"/>
      <c r="AX8" s="6"/>
      <c r="AY8" s="84">
        <f t="shared" ref="AY8" si="8">IFERROR(AK8+AQ8*0.01,"")</f>
        <v>12.95</v>
      </c>
    </row>
    <row r="9" spans="1:51" ht="20.100000000000001" customHeight="1" x14ac:dyDescent="0.2">
      <c r="A9" s="61"/>
      <c r="B9" s="167"/>
      <c r="C9" s="91" t="str">
        <f>IF(AND(F$5=""),"",F$5)</f>
        <v>総合G</v>
      </c>
      <c r="D9" s="92"/>
      <c r="E9" s="93"/>
      <c r="F9" s="97"/>
      <c r="G9" s="98"/>
      <c r="H9" s="99"/>
      <c r="I9" s="85" t="s">
        <v>167</v>
      </c>
      <c r="J9" s="86"/>
      <c r="K9" s="87"/>
      <c r="L9" s="85" t="s">
        <v>162</v>
      </c>
      <c r="M9" s="86"/>
      <c r="N9" s="87"/>
      <c r="O9" s="85" t="s">
        <v>168</v>
      </c>
      <c r="P9" s="86"/>
      <c r="Q9" s="87"/>
      <c r="R9" s="85" t="s">
        <v>140</v>
      </c>
      <c r="S9" s="86"/>
      <c r="T9" s="87"/>
      <c r="U9" s="85" t="s">
        <v>172</v>
      </c>
      <c r="V9" s="86"/>
      <c r="W9" s="87"/>
      <c r="X9" s="85" t="s">
        <v>90</v>
      </c>
      <c r="Y9" s="86"/>
      <c r="Z9" s="87"/>
      <c r="AA9" s="85" t="s">
        <v>160</v>
      </c>
      <c r="AB9" s="86"/>
      <c r="AC9" s="87"/>
      <c r="AD9" s="85" t="s">
        <v>179</v>
      </c>
      <c r="AE9" s="86"/>
      <c r="AF9" s="87"/>
      <c r="AG9" s="85" t="s">
        <v>155</v>
      </c>
      <c r="AH9" s="86"/>
      <c r="AI9" s="87"/>
      <c r="AJ9" s="76"/>
      <c r="AK9" s="76"/>
      <c r="AL9" s="76"/>
      <c r="AM9" s="76"/>
      <c r="AN9" s="76"/>
      <c r="AO9" s="76"/>
      <c r="AP9" s="76"/>
      <c r="AQ9" s="76"/>
      <c r="AR9" s="173"/>
      <c r="AS9" s="11"/>
      <c r="AT9" s="11"/>
      <c r="AV9" s="6"/>
      <c r="AW9" s="6"/>
      <c r="AX9" s="6"/>
      <c r="AY9" s="84"/>
    </row>
    <row r="10" spans="1:51" ht="20.100000000000001" customHeight="1" x14ac:dyDescent="0.2">
      <c r="A10" s="61"/>
      <c r="B10" s="167"/>
      <c r="C10" s="103" t="str">
        <f>IF(AND(F$6=""),"",F$6)</f>
        <v/>
      </c>
      <c r="D10" s="104"/>
      <c r="E10" s="105"/>
      <c r="F10" s="97"/>
      <c r="G10" s="98"/>
      <c r="H10" s="99"/>
      <c r="I10" s="78"/>
      <c r="J10" s="79"/>
      <c r="K10" s="80"/>
      <c r="L10" s="78"/>
      <c r="M10" s="79"/>
      <c r="N10" s="80"/>
      <c r="O10" s="78"/>
      <c r="P10" s="79"/>
      <c r="Q10" s="80"/>
      <c r="R10" s="78"/>
      <c r="S10" s="79"/>
      <c r="T10" s="80"/>
      <c r="U10" s="78"/>
      <c r="V10" s="79"/>
      <c r="W10" s="80"/>
      <c r="X10" s="78"/>
      <c r="Y10" s="79"/>
      <c r="Z10" s="80"/>
      <c r="AA10" s="78"/>
      <c r="AB10" s="79"/>
      <c r="AC10" s="80"/>
      <c r="AD10" s="78"/>
      <c r="AE10" s="79"/>
      <c r="AF10" s="80"/>
      <c r="AG10" s="78"/>
      <c r="AH10" s="79"/>
      <c r="AI10" s="80"/>
      <c r="AJ10" s="76"/>
      <c r="AK10" s="76"/>
      <c r="AL10" s="76"/>
      <c r="AM10" s="76"/>
      <c r="AN10" s="76"/>
      <c r="AO10" s="76"/>
      <c r="AP10" s="76"/>
      <c r="AQ10" s="76"/>
      <c r="AR10" s="173"/>
      <c r="AS10" s="11"/>
      <c r="AT10" s="11"/>
      <c r="AV10" s="6"/>
      <c r="AW10" s="6"/>
      <c r="AX10" s="6"/>
      <c r="AY10" s="84"/>
    </row>
    <row r="11" spans="1:51" ht="24" customHeight="1" x14ac:dyDescent="0.2">
      <c r="A11" s="62"/>
      <c r="B11" s="168"/>
      <c r="C11" s="12">
        <f>IF(AND(H$7=""),"",H$7)</f>
        <v>0</v>
      </c>
      <c r="D11" s="16" t="str">
        <f>IF(AND($C11="",$E11=""),"",IF($C11&gt;$E11,"○",IF($C11=$E11,"△",IF($C11&lt;$E11,"●"))))</f>
        <v>●</v>
      </c>
      <c r="E11" s="17">
        <f>IF(AND(F$7=""),"",F$7)</f>
        <v>3</v>
      </c>
      <c r="F11" s="100"/>
      <c r="G11" s="101"/>
      <c r="H11" s="102"/>
      <c r="I11" s="33">
        <v>1</v>
      </c>
      <c r="J11" s="34" t="str">
        <f>IF(AND($I11="",$K11=""),"",IF($I11&gt;$K11,"○",IF($I11=$K11,"△",IF($I11&lt;$K11,"●"))))</f>
        <v>●</v>
      </c>
      <c r="K11" s="35">
        <v>4</v>
      </c>
      <c r="L11" s="33">
        <v>0</v>
      </c>
      <c r="M11" s="34" t="str">
        <f>IF(AND($L11="",$N11=""),"",IF($L11&gt;$N11,"○",IF($L11=$N11,"△",IF($L11&lt;$N11,"●"))))</f>
        <v>●</v>
      </c>
      <c r="N11" s="35">
        <v>3</v>
      </c>
      <c r="O11" s="33">
        <v>0</v>
      </c>
      <c r="P11" s="34" t="str">
        <f>IF(AND($O11="",$Q11=""),"",IF($O11&gt;$Q11,"○",IF($O11=$Q11,"△",IF($O11&lt;$Q11,"●"))))</f>
        <v>△</v>
      </c>
      <c r="Q11" s="35">
        <v>0</v>
      </c>
      <c r="R11" s="33">
        <v>0</v>
      </c>
      <c r="S11" s="34" t="str">
        <f>IF(AND($R11="",$T11=""),"",IF($R11&gt;$T11,"○",IF($R11=$T11,"△",IF($R11&lt;$T11,"●"))))</f>
        <v>●</v>
      </c>
      <c r="T11" s="35">
        <v>2</v>
      </c>
      <c r="U11" s="33">
        <v>1</v>
      </c>
      <c r="V11" s="34" t="str">
        <f>IF(AND($U11="",$W11=""),"",IF($U11&gt;$W11,"○",IF($U11=$W11,"△",IF($U11&lt;$W11,"●"))))</f>
        <v>○</v>
      </c>
      <c r="W11" s="35">
        <v>0</v>
      </c>
      <c r="X11" s="33">
        <v>1</v>
      </c>
      <c r="Y11" s="34" t="str">
        <f>IF(AND($X11="",$Z11=""),"",IF($X11&gt;$Z11,"○",IF($X11=$Z11,"△",IF($X11&lt;$Z11,"●"))))</f>
        <v>○</v>
      </c>
      <c r="Z11" s="35">
        <v>0</v>
      </c>
      <c r="AA11" s="33">
        <v>4</v>
      </c>
      <c r="AB11" s="34" t="str">
        <f>IF(AND($AA11="",$AC11=""),"",IF($AA11&gt;$AC11,"○",IF($AA11=$AC11,"△",IF($AA11&lt;$AC11,"●"))))</f>
        <v>○</v>
      </c>
      <c r="AC11" s="35">
        <v>0</v>
      </c>
      <c r="AD11" s="33">
        <v>1</v>
      </c>
      <c r="AE11" s="34" t="str">
        <f>IF(AND($AD11="",$AF11=""),"",IF($AD11&gt;$AF11,"○",IF($AD11=$AF11,"△",IF($AD11&lt;$AF11,"●"))))</f>
        <v>○</v>
      </c>
      <c r="AF11" s="35">
        <v>0</v>
      </c>
      <c r="AG11" s="33">
        <v>1</v>
      </c>
      <c r="AH11" s="34" t="str">
        <f>IF(AND($AG11="",$AI11=""),"",IF($AG11&gt;$AI11,"○",IF($AG11=$AI11,"△",IF($AG11&lt;$AI11,"●"))))</f>
        <v>●</v>
      </c>
      <c r="AI11" s="35">
        <v>2</v>
      </c>
      <c r="AJ11" s="77"/>
      <c r="AK11" s="77"/>
      <c r="AL11" s="77"/>
      <c r="AM11" s="77"/>
      <c r="AN11" s="77"/>
      <c r="AO11" s="77"/>
      <c r="AP11" s="77"/>
      <c r="AQ11" s="77"/>
      <c r="AR11" s="174"/>
      <c r="AS11" s="13">
        <f>COUNTIF(C11:AI11,"○")*3</f>
        <v>12</v>
      </c>
      <c r="AT11" s="13">
        <f>COUNTIF(C11:AI11,"△")*1</f>
        <v>1</v>
      </c>
      <c r="AU11" s="13">
        <f>COUNTIF(C11:AI11,"●")*0</f>
        <v>0</v>
      </c>
      <c r="AV11" s="14" t="str">
        <f>B8</f>
        <v>祖師谷</v>
      </c>
      <c r="AW11" s="14"/>
      <c r="AX11" s="6"/>
      <c r="AY11" s="84"/>
    </row>
    <row r="12" spans="1:51" ht="20.100000000000001" customHeight="1" x14ac:dyDescent="0.2">
      <c r="A12" s="60">
        <v>3</v>
      </c>
      <c r="B12" s="166" t="s">
        <v>117</v>
      </c>
      <c r="C12" s="88">
        <f>IF(AND($I$4=""),"",$I$4)</f>
        <v>42973</v>
      </c>
      <c r="D12" s="89"/>
      <c r="E12" s="90"/>
      <c r="F12" s="72">
        <f>IF(AND($I$8=""),"",$I$8)</f>
        <v>43009</v>
      </c>
      <c r="G12" s="73"/>
      <c r="H12" s="74"/>
      <c r="I12" s="94"/>
      <c r="J12" s="95"/>
      <c r="K12" s="96"/>
      <c r="L12" s="72">
        <v>43009</v>
      </c>
      <c r="M12" s="73"/>
      <c r="N12" s="74"/>
      <c r="O12" s="72">
        <v>42980</v>
      </c>
      <c r="P12" s="73"/>
      <c r="Q12" s="74"/>
      <c r="R12" s="72">
        <v>42996</v>
      </c>
      <c r="S12" s="73"/>
      <c r="T12" s="74"/>
      <c r="U12" s="72">
        <v>42910</v>
      </c>
      <c r="V12" s="73"/>
      <c r="W12" s="74"/>
      <c r="X12" s="72">
        <v>42952</v>
      </c>
      <c r="Y12" s="73"/>
      <c r="Z12" s="74"/>
      <c r="AA12" s="72">
        <v>43008</v>
      </c>
      <c r="AB12" s="73"/>
      <c r="AC12" s="74"/>
      <c r="AD12" s="72">
        <v>42981</v>
      </c>
      <c r="AE12" s="73"/>
      <c r="AF12" s="74"/>
      <c r="AG12" s="72">
        <v>42925</v>
      </c>
      <c r="AH12" s="73"/>
      <c r="AI12" s="74"/>
      <c r="AJ12" s="75">
        <f t="shared" ref="AJ12" si="9">IF(AND($D15="",$G15="",$J15="",$M15="",$P15="",$S15="",$V15="",$Y15="",$AB15="",$AE15="",$AH15=""),"",SUM((COUNTIF($C15:$AI15,"○")),(COUNTIF($C15:$AI15,"●")),(COUNTIF($C15:$AI15,"△"))))</f>
        <v>10</v>
      </c>
      <c r="AK12" s="75">
        <f t="shared" ref="AK12" si="10">IF(AND($D15="",$G15="",$J15="",$M15="",$P15="",$S15="",$V15="",$Y15="",$AB15="",$AE15="",$AH15=""),"",SUM($AS15:$AU15))</f>
        <v>23</v>
      </c>
      <c r="AL12" s="75">
        <f t="shared" ref="AL12" si="11">IF(AND($D15="",$G15="",$J15="",$J15="",$M15="",$P15="",$S15="",$V15="",$Y15="",$AB15="",$AE15="",$AH15=""),"",COUNTIF(C15:AI15,"○"))</f>
        <v>7</v>
      </c>
      <c r="AM12" s="75">
        <f t="shared" ref="AM12" si="12">IF(AND($D15="",$G15="",$J15="",$J15="",$M15="",$P15="",$S15="",$V15="",$Y15="",$AB15="",$AE15="",$AH15=""),"",COUNTIF(C15:AI15,"●"))</f>
        <v>1</v>
      </c>
      <c r="AN12" s="75">
        <f t="shared" ref="AN12" si="13">IF(AND($D15="",$G15="",$J15="",$J15="",$M15="",$P15="",$S15="",$V15="",$Y15="",$AB15="",$AE15="",$AH15=""),"",COUNTIF(C15:AI15,"△"))</f>
        <v>2</v>
      </c>
      <c r="AO12" s="75">
        <f t="shared" ref="AO12" si="14">IF(AND($C15="",$F15="",$I15="",$L15="",$O15="",$R15="",$U15="",$X15="",$AA15="",$AD15="",$AG15=""),"",SUM($C15,$F15,$I15,$L15,$O15,$R15,$U15,$X15,$AA15,$AD15,$AG15))</f>
        <v>35</v>
      </c>
      <c r="AP12" s="75">
        <f t="shared" ref="AP12" si="15">IF(AND($E15="",$H15="",$K15="",$N15="",$Q15="",$T15="",$W15="",$Z15="",$AC15="",$AF15="",$AI15=""),"",SUM($E15,$H15,$K15,$N15,$Q15,$T15,$W15,$Z15,$AC15,$AF15,$AI15))</f>
        <v>9</v>
      </c>
      <c r="AQ12" s="75">
        <f t="shared" ref="AQ12" si="16">IF(AND($AO12="",$AP12=""),"",($AO12-$AP12))</f>
        <v>26</v>
      </c>
      <c r="AR12" s="172">
        <f>IF(AND($AJ12=""),"",RANK(AY12,AY$4:AY$47))</f>
        <v>3</v>
      </c>
      <c r="AS12" s="11"/>
      <c r="AT12" s="11"/>
      <c r="AV12" s="6"/>
      <c r="AW12" s="6"/>
      <c r="AX12" s="6"/>
      <c r="AY12" s="84">
        <f t="shared" ref="AY12" si="17">IFERROR(AK12+AQ12*0.01,"")</f>
        <v>23.26</v>
      </c>
    </row>
    <row r="13" spans="1:51" ht="20.100000000000001" customHeight="1" x14ac:dyDescent="0.2">
      <c r="A13" s="61"/>
      <c r="B13" s="167"/>
      <c r="C13" s="91" t="str">
        <f>IF(AND($I$5=""),"",$I$5)</f>
        <v>緑地Ｇ</v>
      </c>
      <c r="D13" s="92"/>
      <c r="E13" s="93"/>
      <c r="F13" s="85" t="str">
        <f>IF(AND($I$9=""),"",$I$9)</f>
        <v>緑地Ｇ</v>
      </c>
      <c r="G13" s="86"/>
      <c r="H13" s="87"/>
      <c r="I13" s="97"/>
      <c r="J13" s="98"/>
      <c r="K13" s="99"/>
      <c r="L13" s="85" t="s">
        <v>168</v>
      </c>
      <c r="M13" s="86"/>
      <c r="N13" s="87"/>
      <c r="O13" s="85" t="s">
        <v>160</v>
      </c>
      <c r="P13" s="86"/>
      <c r="Q13" s="87"/>
      <c r="R13" s="85" t="s">
        <v>173</v>
      </c>
      <c r="S13" s="86"/>
      <c r="T13" s="87"/>
      <c r="U13" s="85" t="s">
        <v>124</v>
      </c>
      <c r="V13" s="86"/>
      <c r="W13" s="87"/>
      <c r="X13" s="85" t="s">
        <v>151</v>
      </c>
      <c r="Y13" s="86"/>
      <c r="Z13" s="87"/>
      <c r="AA13" s="85" t="s">
        <v>171</v>
      </c>
      <c r="AB13" s="86"/>
      <c r="AC13" s="87"/>
      <c r="AD13" s="85" t="s">
        <v>162</v>
      </c>
      <c r="AE13" s="86"/>
      <c r="AF13" s="87"/>
      <c r="AG13" s="85" t="s">
        <v>139</v>
      </c>
      <c r="AH13" s="86"/>
      <c r="AI13" s="87"/>
      <c r="AJ13" s="76"/>
      <c r="AK13" s="76"/>
      <c r="AL13" s="76"/>
      <c r="AM13" s="76"/>
      <c r="AN13" s="76"/>
      <c r="AO13" s="76"/>
      <c r="AP13" s="76"/>
      <c r="AQ13" s="76"/>
      <c r="AR13" s="173"/>
      <c r="AS13" s="11"/>
      <c r="AT13" s="11"/>
      <c r="AV13" s="6"/>
      <c r="AW13" s="6"/>
      <c r="AX13" s="6"/>
      <c r="AY13" s="84"/>
    </row>
    <row r="14" spans="1:51" ht="20.100000000000001" customHeight="1" x14ac:dyDescent="0.2">
      <c r="A14" s="61"/>
      <c r="B14" s="167"/>
      <c r="C14" s="103" t="str">
        <f>IF(AND($I$6=""),"",$I$6)</f>
        <v/>
      </c>
      <c r="D14" s="104"/>
      <c r="E14" s="105"/>
      <c r="F14" s="78" t="str">
        <f>IF(AND($I$10=""),"",$I$10)</f>
        <v/>
      </c>
      <c r="G14" s="79"/>
      <c r="H14" s="80"/>
      <c r="I14" s="97"/>
      <c r="J14" s="98"/>
      <c r="K14" s="99"/>
      <c r="L14" s="78"/>
      <c r="M14" s="79"/>
      <c r="N14" s="80"/>
      <c r="O14" s="78"/>
      <c r="P14" s="79"/>
      <c r="Q14" s="80"/>
      <c r="R14" s="78"/>
      <c r="S14" s="79"/>
      <c r="T14" s="80"/>
      <c r="U14" s="78"/>
      <c r="V14" s="79"/>
      <c r="W14" s="80"/>
      <c r="X14" s="78"/>
      <c r="Y14" s="79"/>
      <c r="Z14" s="80"/>
      <c r="AA14" s="78"/>
      <c r="AB14" s="79"/>
      <c r="AC14" s="80"/>
      <c r="AD14" s="78"/>
      <c r="AE14" s="79"/>
      <c r="AF14" s="80"/>
      <c r="AG14" s="78"/>
      <c r="AH14" s="79"/>
      <c r="AI14" s="80"/>
      <c r="AJ14" s="76"/>
      <c r="AK14" s="76"/>
      <c r="AL14" s="76"/>
      <c r="AM14" s="76"/>
      <c r="AN14" s="76"/>
      <c r="AO14" s="76"/>
      <c r="AP14" s="76"/>
      <c r="AQ14" s="76"/>
      <c r="AR14" s="173"/>
      <c r="AS14" s="11"/>
      <c r="AT14" s="11"/>
      <c r="AV14" s="6"/>
      <c r="AW14" s="6"/>
      <c r="AX14" s="6"/>
      <c r="AY14" s="84"/>
    </row>
    <row r="15" spans="1:51" ht="24" customHeight="1" x14ac:dyDescent="0.2">
      <c r="A15" s="62"/>
      <c r="B15" s="168"/>
      <c r="C15" s="12">
        <f>IF(AND(K$7=""),"",K$7)</f>
        <v>1</v>
      </c>
      <c r="D15" s="16" t="str">
        <f>IF(AND($C15="",$E15=""),"",IF($C15&gt;$E15,"○",IF($C15=$E15,"△",IF($C15&lt;$E15,"●"))))</f>
        <v>●</v>
      </c>
      <c r="E15" s="17">
        <f>IF(AND(I$7=""),"",I$7)</f>
        <v>5</v>
      </c>
      <c r="F15" s="33">
        <f>IF(AND(K$11=""),"",K$11)</f>
        <v>4</v>
      </c>
      <c r="G15" s="34" t="str">
        <f>IF(AND($F15="",$H15=""),"",IF($F15&gt;$H15,"○",IF($F15=$H15,"△",IF($F15&lt;$H15,"●"))))</f>
        <v>○</v>
      </c>
      <c r="H15" s="35">
        <f>IF(AND(I$11=""),"",I$11)</f>
        <v>1</v>
      </c>
      <c r="I15" s="100"/>
      <c r="J15" s="101"/>
      <c r="K15" s="102"/>
      <c r="L15" s="33">
        <v>3</v>
      </c>
      <c r="M15" s="34" t="str">
        <f>IF(AND($L15="",$N15=""),"",IF($L15&gt;$N15,"○",IF($L15=$N15,"△",IF($L15&lt;$N15,"●"))))</f>
        <v>○</v>
      </c>
      <c r="N15" s="35">
        <v>1</v>
      </c>
      <c r="O15" s="33">
        <v>1</v>
      </c>
      <c r="P15" s="34" t="str">
        <f>IF(AND($O15="",$Q15=""),"",IF($O15&gt;$Q15,"○",IF($O15=$Q15,"△",IF($O15&lt;$Q15,"●"))))</f>
        <v>△</v>
      </c>
      <c r="Q15" s="35">
        <v>1</v>
      </c>
      <c r="R15" s="33">
        <v>2</v>
      </c>
      <c r="S15" s="34" t="str">
        <f>IF(AND($R15="",$T15=""),"",IF($R15&gt;$T15,"○",IF($R15=$T15,"△",IF($R15&lt;$T15,"●"))))</f>
        <v>○</v>
      </c>
      <c r="T15" s="35">
        <v>0</v>
      </c>
      <c r="U15" s="33">
        <v>11</v>
      </c>
      <c r="V15" s="34" t="str">
        <f>IF(AND($U15="",$W15=""),"",IF($U15&gt;$W15,"○",IF($U15=$W15,"△",IF($U15&lt;$W15,"●"))))</f>
        <v>○</v>
      </c>
      <c r="W15" s="35">
        <v>0</v>
      </c>
      <c r="X15" s="33">
        <v>0</v>
      </c>
      <c r="Y15" s="34" t="str">
        <f>IF(AND($X15="",$Z15=""),"",IF($X15&gt;$Z15,"○",IF($X15=$Z15,"△",IF($X15&lt;$Z15,"●"))))</f>
        <v>△</v>
      </c>
      <c r="Z15" s="35">
        <v>0</v>
      </c>
      <c r="AA15" s="33">
        <v>8</v>
      </c>
      <c r="AB15" s="34" t="str">
        <f>IF(AND($AA15="",$AC15=""),"",IF($AA15&gt;$AC15,"○",IF($AA15=$AC15,"△",IF($AA15&lt;$AC15,"●"))))</f>
        <v>○</v>
      </c>
      <c r="AC15" s="35">
        <v>1</v>
      </c>
      <c r="AD15" s="33">
        <v>3</v>
      </c>
      <c r="AE15" s="34" t="str">
        <f>IF(AND($AD15="",$AF15=""),"",IF($AD15&gt;$AF15,"○",IF($AD15=$AF15,"△",IF($AD15&lt;$AF15,"●"))))</f>
        <v>○</v>
      </c>
      <c r="AF15" s="35">
        <v>0</v>
      </c>
      <c r="AG15" s="33">
        <v>2</v>
      </c>
      <c r="AH15" s="34" t="str">
        <f>IF(AND($AG15="",$AI15=""),"",IF($AG15&gt;$AI15,"○",IF($AG15=$AI15,"△",IF($AG15&lt;$AI15,"●"))))</f>
        <v>○</v>
      </c>
      <c r="AI15" s="35">
        <v>0</v>
      </c>
      <c r="AJ15" s="77"/>
      <c r="AK15" s="77"/>
      <c r="AL15" s="77"/>
      <c r="AM15" s="77"/>
      <c r="AN15" s="77"/>
      <c r="AO15" s="77"/>
      <c r="AP15" s="77"/>
      <c r="AQ15" s="77"/>
      <c r="AR15" s="174"/>
      <c r="AS15" s="13">
        <f>COUNTIF(C15:AI15,"○")*3</f>
        <v>21</v>
      </c>
      <c r="AT15" s="13">
        <f>COUNTIF(C15:AI15,"△")*1</f>
        <v>2</v>
      </c>
      <c r="AU15" s="13">
        <f>COUNTIF(C15:AI15,"●")*0</f>
        <v>0</v>
      </c>
      <c r="AV15" s="14" t="str">
        <f>B12</f>
        <v>桜丘</v>
      </c>
      <c r="AW15" s="14"/>
      <c r="AX15" s="6"/>
      <c r="AY15" s="84"/>
    </row>
    <row r="16" spans="1:51" ht="20.100000000000001" customHeight="1" x14ac:dyDescent="0.2">
      <c r="A16" s="60">
        <v>4</v>
      </c>
      <c r="B16" s="166" t="s">
        <v>118</v>
      </c>
      <c r="C16" s="88">
        <f>IF(AND($L$4=""),"",$L$4)</f>
        <v>43009</v>
      </c>
      <c r="D16" s="89"/>
      <c r="E16" s="90"/>
      <c r="F16" s="72">
        <f>IF(AND($L$8=""),"",$L$8)</f>
        <v>42981</v>
      </c>
      <c r="G16" s="73"/>
      <c r="H16" s="74"/>
      <c r="I16" s="72">
        <f>IF(AND($L$12=""),"",$L$12)</f>
        <v>43009</v>
      </c>
      <c r="J16" s="73"/>
      <c r="K16" s="74"/>
      <c r="L16" s="94"/>
      <c r="M16" s="95"/>
      <c r="N16" s="96"/>
      <c r="O16" s="72">
        <v>42910</v>
      </c>
      <c r="P16" s="73"/>
      <c r="Q16" s="74"/>
      <c r="R16" s="72">
        <v>43008</v>
      </c>
      <c r="S16" s="73"/>
      <c r="T16" s="74"/>
      <c r="U16" s="72">
        <v>42933</v>
      </c>
      <c r="V16" s="73"/>
      <c r="W16" s="74"/>
      <c r="X16" s="72">
        <v>42973</v>
      </c>
      <c r="Y16" s="73"/>
      <c r="Z16" s="74"/>
      <c r="AA16" s="72">
        <v>42910</v>
      </c>
      <c r="AB16" s="73"/>
      <c r="AC16" s="74"/>
      <c r="AD16" s="72">
        <v>42952</v>
      </c>
      <c r="AE16" s="73"/>
      <c r="AF16" s="74"/>
      <c r="AG16" s="72">
        <v>42932</v>
      </c>
      <c r="AH16" s="73"/>
      <c r="AI16" s="74"/>
      <c r="AJ16" s="75">
        <f t="shared" ref="AJ16" si="18">IF(AND($D19="",$G19="",$J19="",$M19="",$P19="",$S19="",$V19="",$Y19="",$AB19="",$AE19="",$AH19=""),"",SUM((COUNTIF($C19:$AI19,"○")),(COUNTIF($C19:$AI19,"●")),(COUNTIF($C19:$AI19,"△"))))</f>
        <v>10</v>
      </c>
      <c r="AK16" s="75">
        <f t="shared" ref="AK16" si="19">IF(AND($D19="",$G19="",$J19="",$M19="",$P19="",$S19="",$V19="",$Y19="",$AB19="",$AE19="",$AH19=""),"",SUM($AS19:$AU19))</f>
        <v>27</v>
      </c>
      <c r="AL16" s="75">
        <f t="shared" ref="AL16" si="20">IF(AND($D19="",$G19="",$J19="",$J19="",$M19="",$P19="",$S19="",$V19="",$Y19="",$AB19="",$AE19="",$AH19=""),"",COUNTIF(C19:AI19,"○"))</f>
        <v>9</v>
      </c>
      <c r="AM16" s="75">
        <f t="shared" ref="AM16" si="21">IF(AND($D19="",$G19="",$J19="",$J19="",$M19="",$P19="",$S19="",$V19="",$Y19="",$AB19="",$AE19="",$AH19=""),"",COUNTIF(C19:AI19,"●"))</f>
        <v>1</v>
      </c>
      <c r="AN16" s="75">
        <f t="shared" ref="AN16" si="22">IF(AND($D19="",$G19="",$J19="",$J19="",$M19="",$P19="",$S19="",$V19="",$Y19="",$AB19="",$AE19="",$AH19=""),"",COUNTIF(C19:AI19,"△"))</f>
        <v>0</v>
      </c>
      <c r="AO16" s="75">
        <f t="shared" ref="AO16" si="23">IF(AND($C19="",$F19="",$I19="",$L19="",$O19="",$R19="",$U19="",$X19="",$AA19="",$AD19="",$AG19=""),"",SUM($C19,$F19,$I19,$L19,$O19,$R19,$U19,$X19,$AA19,$AD19,$AG19))</f>
        <v>27</v>
      </c>
      <c r="AP16" s="75">
        <f t="shared" ref="AP16" si="24">IF(AND($E19="",$H19="",$K19="",$N19="",$Q19="",$T19="",$W19="",$Z19="",$AC19="",$AF19="",$AI19=""),"",SUM($E19,$H19,$K19,$N19,$Q19,$T19,$W19,$Z19,$AC19,$AF19,$AI19))</f>
        <v>11</v>
      </c>
      <c r="AQ16" s="75">
        <f t="shared" ref="AQ16" si="25">IF(AND($AO16="",$AP16=""),"",($AO16-$AP16))</f>
        <v>16</v>
      </c>
      <c r="AR16" s="172">
        <f>IF(AND($AJ16=""),"",RANK(AY16,AY$4:AY$47))</f>
        <v>1</v>
      </c>
      <c r="AS16" s="11"/>
      <c r="AT16" s="11"/>
      <c r="AV16" s="6"/>
      <c r="AW16" s="6"/>
      <c r="AX16" s="6"/>
      <c r="AY16" s="84">
        <f t="shared" ref="AY16" si="26">IFERROR(AK16+AQ16*0.01,"")</f>
        <v>27.16</v>
      </c>
    </row>
    <row r="17" spans="1:51" ht="20.100000000000001" customHeight="1" x14ac:dyDescent="0.2">
      <c r="A17" s="61"/>
      <c r="B17" s="167"/>
      <c r="C17" s="91" t="str">
        <f>IF(AND($L$5=""),"",$L$5)</f>
        <v>緑地G</v>
      </c>
      <c r="D17" s="92"/>
      <c r="E17" s="93"/>
      <c r="F17" s="85" t="str">
        <f>IF(AND($L$9=""),"",$L$9)</f>
        <v>緑地G</v>
      </c>
      <c r="G17" s="86"/>
      <c r="H17" s="87"/>
      <c r="I17" s="85" t="str">
        <f>IF(AND($L$13=""),"",$L$13)</f>
        <v>緑地Ｇ</v>
      </c>
      <c r="J17" s="86"/>
      <c r="K17" s="87"/>
      <c r="L17" s="97"/>
      <c r="M17" s="98"/>
      <c r="N17" s="99"/>
      <c r="O17" s="85" t="s">
        <v>126</v>
      </c>
      <c r="P17" s="86"/>
      <c r="Q17" s="87"/>
      <c r="R17" s="85" t="s">
        <v>171</v>
      </c>
      <c r="S17" s="86"/>
      <c r="T17" s="87"/>
      <c r="U17" s="85" t="s">
        <v>156</v>
      </c>
      <c r="V17" s="86"/>
      <c r="W17" s="87"/>
      <c r="X17" s="85" t="s">
        <v>155</v>
      </c>
      <c r="Y17" s="86"/>
      <c r="Z17" s="87"/>
      <c r="AA17" s="85" t="s">
        <v>126</v>
      </c>
      <c r="AB17" s="86"/>
      <c r="AC17" s="87"/>
      <c r="AD17" s="85" t="s">
        <v>151</v>
      </c>
      <c r="AE17" s="86"/>
      <c r="AF17" s="87"/>
      <c r="AG17" s="85" t="s">
        <v>140</v>
      </c>
      <c r="AH17" s="86"/>
      <c r="AI17" s="87"/>
      <c r="AJ17" s="76"/>
      <c r="AK17" s="76"/>
      <c r="AL17" s="76"/>
      <c r="AM17" s="76"/>
      <c r="AN17" s="76"/>
      <c r="AO17" s="76"/>
      <c r="AP17" s="76"/>
      <c r="AQ17" s="76"/>
      <c r="AR17" s="173"/>
      <c r="AS17" s="11"/>
      <c r="AT17" s="11"/>
      <c r="AV17" s="6"/>
      <c r="AW17" s="6"/>
      <c r="AX17" s="6"/>
      <c r="AY17" s="84"/>
    </row>
    <row r="18" spans="1:51" ht="20.100000000000001" customHeight="1" x14ac:dyDescent="0.2">
      <c r="A18" s="61"/>
      <c r="B18" s="167"/>
      <c r="C18" s="103" t="str">
        <f>IF(AND($L$6=""),"",$L$6)</f>
        <v/>
      </c>
      <c r="D18" s="104"/>
      <c r="E18" s="105"/>
      <c r="F18" s="78" t="str">
        <f>IF(AND($L$10=""),"",$L$10)</f>
        <v/>
      </c>
      <c r="G18" s="79"/>
      <c r="H18" s="80"/>
      <c r="I18" s="78" t="str">
        <f>IF(AND($L$14=""),"",$L$14)</f>
        <v/>
      </c>
      <c r="J18" s="79"/>
      <c r="K18" s="80"/>
      <c r="L18" s="97"/>
      <c r="M18" s="98"/>
      <c r="N18" s="99"/>
      <c r="O18" s="78"/>
      <c r="P18" s="79"/>
      <c r="Q18" s="80"/>
      <c r="R18" s="78"/>
      <c r="S18" s="79"/>
      <c r="T18" s="80"/>
      <c r="U18" s="78"/>
      <c r="V18" s="79"/>
      <c r="W18" s="80"/>
      <c r="X18" s="78"/>
      <c r="Y18" s="79"/>
      <c r="Z18" s="80"/>
      <c r="AA18" s="78"/>
      <c r="AB18" s="79"/>
      <c r="AC18" s="80"/>
      <c r="AD18" s="78"/>
      <c r="AE18" s="79"/>
      <c r="AF18" s="80"/>
      <c r="AG18" s="78"/>
      <c r="AH18" s="79"/>
      <c r="AI18" s="80"/>
      <c r="AJ18" s="76"/>
      <c r="AK18" s="76"/>
      <c r="AL18" s="76"/>
      <c r="AM18" s="76"/>
      <c r="AN18" s="76"/>
      <c r="AO18" s="76"/>
      <c r="AP18" s="76"/>
      <c r="AQ18" s="76"/>
      <c r="AR18" s="173"/>
      <c r="AS18" s="11"/>
      <c r="AT18" s="11"/>
      <c r="AV18" s="6"/>
      <c r="AW18" s="6"/>
      <c r="AX18" s="6"/>
      <c r="AY18" s="84"/>
    </row>
    <row r="19" spans="1:51" ht="24" customHeight="1" x14ac:dyDescent="0.2">
      <c r="A19" s="62"/>
      <c r="B19" s="168"/>
      <c r="C19" s="12">
        <f>IF(AND(N$7=""),"",N$7)</f>
        <v>3</v>
      </c>
      <c r="D19" s="16" t="str">
        <f>IF(AND($C19="",$E19=""),"",IF($C19&gt;$E19,"○",IF($C19=$E19,"△",IF($C19&lt;$E19,"●"))))</f>
        <v>○</v>
      </c>
      <c r="E19" s="17">
        <f>IF(AND(L$7=""),"",L$7)</f>
        <v>2</v>
      </c>
      <c r="F19" s="33">
        <f>IF(AND(N$11=""),"",N$11)</f>
        <v>3</v>
      </c>
      <c r="G19" s="34" t="str">
        <f>IF(AND($F19="",$H19=""),"",IF($F19&gt;$H19,"○",IF($F19=$H19,"△",IF($F19&lt;$H19,"●"))))</f>
        <v>○</v>
      </c>
      <c r="H19" s="35">
        <f>IF(AND(L$11=""),"",L$11)</f>
        <v>0</v>
      </c>
      <c r="I19" s="33">
        <f>IF(AND(N$15=""),"",N$15)</f>
        <v>1</v>
      </c>
      <c r="J19" s="34" t="str">
        <f>IF(AND($I19="",$K19=""),"",IF($I19&gt;$K19,"○",IF($I19=$K19,"△",IF($I19&lt;$K19,"●"))))</f>
        <v>●</v>
      </c>
      <c r="K19" s="35">
        <f>IF(AND(L$15=""),"",L$15)</f>
        <v>3</v>
      </c>
      <c r="L19" s="100"/>
      <c r="M19" s="101"/>
      <c r="N19" s="102"/>
      <c r="O19" s="33">
        <v>3</v>
      </c>
      <c r="P19" s="34" t="str">
        <f>IF(AND($O19="",$Q19=""),"",IF($O19&gt;$Q19,"○",IF($O19=$Q19,"△",IF($O19&lt;$Q19,"●"))))</f>
        <v>○</v>
      </c>
      <c r="Q19" s="35">
        <v>1</v>
      </c>
      <c r="R19" s="33">
        <v>4</v>
      </c>
      <c r="S19" s="34" t="str">
        <f>IF(AND($R19="",$T19=""),"",IF($R19&gt;$T19,"○",IF($R19=$T19,"△",IF($R19&lt;$T19,"●"))))</f>
        <v>○</v>
      </c>
      <c r="T19" s="35">
        <v>1</v>
      </c>
      <c r="U19" s="33">
        <v>3</v>
      </c>
      <c r="V19" s="34" t="str">
        <f>IF(AND($U19="",$W19=""),"",IF($U19&gt;$W19,"○",IF($U19=$W19,"△",IF($U19&lt;$W19,"●"))))</f>
        <v>○</v>
      </c>
      <c r="W19" s="35">
        <v>1</v>
      </c>
      <c r="X19" s="33">
        <v>4</v>
      </c>
      <c r="Y19" s="34" t="str">
        <f>IF(AND($X19="",$Z19=""),"",IF($X19&gt;$Z19,"○",IF($X19=$Z19,"△",IF($X19&lt;$Z19,"●"))))</f>
        <v>○</v>
      </c>
      <c r="Z19" s="35">
        <v>1</v>
      </c>
      <c r="AA19" s="33">
        <v>3</v>
      </c>
      <c r="AB19" s="34" t="str">
        <f>IF(AND($AA19="",$AC19=""),"",IF($AA19&gt;$AC19,"○",IF($AA19=$AC19,"△",IF($AA19&lt;$AC19,"●"))))</f>
        <v>○</v>
      </c>
      <c r="AC19" s="35">
        <v>1</v>
      </c>
      <c r="AD19" s="33">
        <v>1</v>
      </c>
      <c r="AE19" s="34" t="str">
        <f>IF(AND($AD19="",$AF19=""),"",IF($AD19&gt;$AF19,"○",IF($AD19=$AF19,"△",IF($AD19&lt;$AF19,"●"))))</f>
        <v>○</v>
      </c>
      <c r="AF19" s="35">
        <v>0</v>
      </c>
      <c r="AG19" s="33">
        <v>2</v>
      </c>
      <c r="AH19" s="34" t="str">
        <f>IF(AND($AG19="",$AI19=""),"",IF($AG19&gt;$AI19,"○",IF($AG19=$AI19,"△",IF($AG19&lt;$AI19,"●"))))</f>
        <v>○</v>
      </c>
      <c r="AI19" s="35">
        <v>1</v>
      </c>
      <c r="AJ19" s="77"/>
      <c r="AK19" s="77"/>
      <c r="AL19" s="77"/>
      <c r="AM19" s="77"/>
      <c r="AN19" s="77"/>
      <c r="AO19" s="77"/>
      <c r="AP19" s="77"/>
      <c r="AQ19" s="77"/>
      <c r="AR19" s="174"/>
      <c r="AS19" s="13">
        <f>COUNTIF(C19:AI19,"○")*3</f>
        <v>27</v>
      </c>
      <c r="AT19" s="13">
        <f>COUNTIF(C19:AI19,"△")*1</f>
        <v>0</v>
      </c>
      <c r="AU19" s="13">
        <f>COUNTIF(C19:AI19,"●")*0</f>
        <v>0</v>
      </c>
      <c r="AV19" s="14" t="str">
        <f>B16</f>
        <v>塚戸</v>
      </c>
      <c r="AW19" s="14"/>
      <c r="AX19" s="6"/>
      <c r="AY19" s="84"/>
    </row>
    <row r="20" spans="1:51" ht="20.100000000000001" customHeight="1" x14ac:dyDescent="0.2">
      <c r="A20" s="60">
        <v>5</v>
      </c>
      <c r="B20" s="166" t="s">
        <v>119</v>
      </c>
      <c r="C20" s="88">
        <f>IF(AND($O$4=""),"",$O$4)</f>
        <v>42981</v>
      </c>
      <c r="D20" s="89"/>
      <c r="E20" s="90"/>
      <c r="F20" s="72">
        <f>IF(AND($O$8=""),"",$O$8)</f>
        <v>43009</v>
      </c>
      <c r="G20" s="73"/>
      <c r="H20" s="74"/>
      <c r="I20" s="72">
        <f>IF(AND($O$12=""),"",$O$12)</f>
        <v>42980</v>
      </c>
      <c r="J20" s="73"/>
      <c r="K20" s="74"/>
      <c r="L20" s="72">
        <f>IF(AND($O$16=""),"",$O$16)</f>
        <v>42910</v>
      </c>
      <c r="M20" s="73"/>
      <c r="N20" s="74"/>
      <c r="O20" s="94"/>
      <c r="P20" s="95"/>
      <c r="Q20" s="96"/>
      <c r="R20" s="72">
        <v>42938</v>
      </c>
      <c r="S20" s="73"/>
      <c r="T20" s="74"/>
      <c r="U20" s="72">
        <v>42960</v>
      </c>
      <c r="V20" s="73"/>
      <c r="W20" s="74"/>
      <c r="X20" s="72">
        <v>42932</v>
      </c>
      <c r="Y20" s="73"/>
      <c r="Z20" s="74"/>
      <c r="AA20" s="72">
        <v>42933</v>
      </c>
      <c r="AB20" s="73"/>
      <c r="AC20" s="74"/>
      <c r="AD20" s="72">
        <v>43009</v>
      </c>
      <c r="AE20" s="73"/>
      <c r="AF20" s="74"/>
      <c r="AG20" s="72">
        <v>42910</v>
      </c>
      <c r="AH20" s="73"/>
      <c r="AI20" s="74"/>
      <c r="AJ20" s="75">
        <f t="shared" ref="AJ20" si="27">IF(AND($D23="",$G23="",$J23="",$M23="",$P23="",$S23="",$V23="",$Y23="",$AB23="",$AE23="",$AH23=""),"",SUM((COUNTIF($C23:$AI23,"○")),(COUNTIF($C23:$AI23,"●")),(COUNTIF($C23:$AI23,"△"))))</f>
        <v>10</v>
      </c>
      <c r="AK20" s="75">
        <f t="shared" ref="AK20" si="28">IF(AND($D23="",$G23="",$J23="",$M23="",$P23="",$S23="",$V23="",$Y23="",$AB23="",$AE23="",$AH23=""),"",SUM($AS23:$AU23))</f>
        <v>18</v>
      </c>
      <c r="AL20" s="75">
        <f t="shared" ref="AL20" si="29">IF(AND($D23="",$G23="",$J23="",$J23="",$M23="",$P23="",$S23="",$V23="",$Y23="",$AB23="",$AE23="",$AH23=""),"",COUNTIF(C23:AI23,"○"))</f>
        <v>5</v>
      </c>
      <c r="AM20" s="75">
        <f t="shared" ref="AM20" si="30">IF(AND($D23="",$G23="",$J23="",$J23="",$M23="",$P23="",$S23="",$V23="",$Y23="",$AB23="",$AE23="",$AH23=""),"",COUNTIF(C23:AI23,"●"))</f>
        <v>2</v>
      </c>
      <c r="AN20" s="75">
        <f t="shared" ref="AN20" si="31">IF(AND($D23="",$G23="",$J23="",$J23="",$M23="",$P23="",$S23="",$V23="",$Y23="",$AB23="",$AE23="",$AH23=""),"",COUNTIF(C23:AI23,"△"))</f>
        <v>3</v>
      </c>
      <c r="AO20" s="75">
        <f t="shared" ref="AO20" si="32">IF(AND($C23="",$F23="",$I23="",$L23="",$O23="",$R23="",$U23="",$X23="",$AA23="",$AD23="",$AG23=""),"",SUM($C23,$F23,$I23,$L23,$O23,$R23,$U23,$X23,$AA23,$AD23,$AG23))</f>
        <v>17</v>
      </c>
      <c r="AP20" s="75">
        <f t="shared" ref="AP20" si="33">IF(AND($E23="",$H23="",$K23="",$N23="",$Q23="",$T23="",$W23="",$Z23="",$AC23="",$AF23="",$AI23=""),"",SUM($E23,$H23,$K23,$N23,$Q23,$T23,$W23,$Z23,$AC23,$AF23,$AI23))</f>
        <v>9</v>
      </c>
      <c r="AQ20" s="75">
        <f t="shared" ref="AQ20" si="34">IF(AND($AO20="",$AP20=""),"",($AO20-$AP20))</f>
        <v>8</v>
      </c>
      <c r="AR20" s="172">
        <f>IF(AND($AJ20=""),"",RANK(AY20,AY$4:AY$47))</f>
        <v>4</v>
      </c>
      <c r="AS20" s="11"/>
      <c r="AT20" s="11"/>
      <c r="AV20" s="6"/>
      <c r="AW20" s="6"/>
      <c r="AX20" s="6"/>
      <c r="AY20" s="84">
        <f t="shared" ref="AY20" si="35">IFERROR(AK20+AQ20*0.01,"")</f>
        <v>18.079999999999998</v>
      </c>
    </row>
    <row r="21" spans="1:51" ht="20.100000000000001" customHeight="1" x14ac:dyDescent="0.2">
      <c r="A21" s="61"/>
      <c r="B21" s="167"/>
      <c r="C21" s="91" t="str">
        <f>IF(AND($O$5=""),"",$O$5)</f>
        <v>緑地G</v>
      </c>
      <c r="D21" s="92"/>
      <c r="E21" s="93"/>
      <c r="F21" s="85" t="str">
        <f>IF(AND($O$9=""),"",$O$9)</f>
        <v>緑地Ｇ</v>
      </c>
      <c r="G21" s="86"/>
      <c r="H21" s="87"/>
      <c r="I21" s="85" t="str">
        <f>IF(AND($O$13=""),"",$O$13)</f>
        <v>緑地G</v>
      </c>
      <c r="J21" s="86"/>
      <c r="K21" s="87"/>
      <c r="L21" s="85" t="str">
        <f>IF(AND($O$17=""),"",$O$17)</f>
        <v>緑地G</v>
      </c>
      <c r="M21" s="86"/>
      <c r="N21" s="87"/>
      <c r="O21" s="97"/>
      <c r="P21" s="98"/>
      <c r="Q21" s="99"/>
      <c r="R21" s="85" t="s">
        <v>148</v>
      </c>
      <c r="S21" s="86"/>
      <c r="T21" s="87"/>
      <c r="U21" s="85" t="s">
        <v>155</v>
      </c>
      <c r="V21" s="86"/>
      <c r="W21" s="87"/>
      <c r="X21" s="85" t="s">
        <v>140</v>
      </c>
      <c r="Y21" s="86"/>
      <c r="Z21" s="87"/>
      <c r="AA21" s="85" t="s">
        <v>140</v>
      </c>
      <c r="AB21" s="86"/>
      <c r="AC21" s="87"/>
      <c r="AD21" s="85" t="s">
        <v>167</v>
      </c>
      <c r="AE21" s="86"/>
      <c r="AF21" s="87"/>
      <c r="AG21" s="85" t="s">
        <v>126</v>
      </c>
      <c r="AH21" s="86"/>
      <c r="AI21" s="87"/>
      <c r="AJ21" s="76"/>
      <c r="AK21" s="76"/>
      <c r="AL21" s="76"/>
      <c r="AM21" s="76"/>
      <c r="AN21" s="76"/>
      <c r="AO21" s="76"/>
      <c r="AP21" s="76"/>
      <c r="AQ21" s="76"/>
      <c r="AR21" s="173"/>
      <c r="AS21" s="11"/>
      <c r="AT21" s="11"/>
      <c r="AV21" s="6"/>
      <c r="AW21" s="6"/>
      <c r="AX21" s="6"/>
      <c r="AY21" s="84"/>
    </row>
    <row r="22" spans="1:51" ht="20.100000000000001" customHeight="1" x14ac:dyDescent="0.2">
      <c r="A22" s="61"/>
      <c r="B22" s="167"/>
      <c r="C22" s="103" t="str">
        <f>IF(AND($O$6=""),"",$O$6)</f>
        <v/>
      </c>
      <c r="D22" s="104"/>
      <c r="E22" s="105"/>
      <c r="F22" s="78" t="str">
        <f>IF(AND($O$10=""),"",$O$10)</f>
        <v/>
      </c>
      <c r="G22" s="79"/>
      <c r="H22" s="80"/>
      <c r="I22" s="78" t="str">
        <f>IF(AND($O$14=""),"",$O$14)</f>
        <v/>
      </c>
      <c r="J22" s="79"/>
      <c r="K22" s="80"/>
      <c r="L22" s="78" t="str">
        <f>IF(AND($O$18=""),"",$O$18)</f>
        <v/>
      </c>
      <c r="M22" s="79"/>
      <c r="N22" s="80"/>
      <c r="O22" s="97"/>
      <c r="P22" s="98"/>
      <c r="Q22" s="99"/>
      <c r="R22" s="78"/>
      <c r="S22" s="79"/>
      <c r="T22" s="80"/>
      <c r="U22" s="78"/>
      <c r="V22" s="79"/>
      <c r="W22" s="80"/>
      <c r="X22" s="78"/>
      <c r="Y22" s="79"/>
      <c r="Z22" s="80"/>
      <c r="AA22" s="78"/>
      <c r="AB22" s="79"/>
      <c r="AC22" s="80"/>
      <c r="AD22" s="78"/>
      <c r="AE22" s="79"/>
      <c r="AF22" s="80"/>
      <c r="AG22" s="78"/>
      <c r="AH22" s="79"/>
      <c r="AI22" s="80"/>
      <c r="AJ22" s="76"/>
      <c r="AK22" s="76"/>
      <c r="AL22" s="76"/>
      <c r="AM22" s="76"/>
      <c r="AN22" s="76"/>
      <c r="AO22" s="76"/>
      <c r="AP22" s="76"/>
      <c r="AQ22" s="76"/>
      <c r="AR22" s="173"/>
      <c r="AS22" s="11"/>
      <c r="AT22" s="11"/>
      <c r="AV22" s="6"/>
      <c r="AW22" s="6"/>
      <c r="AX22" s="6"/>
      <c r="AY22" s="84"/>
    </row>
    <row r="23" spans="1:51" ht="24" customHeight="1" x14ac:dyDescent="0.2">
      <c r="A23" s="62"/>
      <c r="B23" s="168"/>
      <c r="C23" s="12">
        <f>IF(AND($Q$7=""),"",$Q$7)</f>
        <v>2</v>
      </c>
      <c r="D23" s="16" t="str">
        <f>IF(AND($C23="",$E23=""),"",IF($C23&gt;$E23,"○",IF($C23=$E23,"△",IF($C23&lt;$E23,"●"))))</f>
        <v>○</v>
      </c>
      <c r="E23" s="17">
        <f>IF(AND($O$7=""),"",$O$7)</f>
        <v>1</v>
      </c>
      <c r="F23" s="33">
        <f>IF(AND(Q$11=""),"",Q$11)</f>
        <v>0</v>
      </c>
      <c r="G23" s="34" t="str">
        <f>IF(AND($F23="",$H23=""),"",IF($F23&gt;$H23,"○",IF($F23=$H23,"△",IF($F23&lt;$H23,"●"))))</f>
        <v>△</v>
      </c>
      <c r="H23" s="35">
        <f>IF(AND(O$11=""),"",O$11)</f>
        <v>0</v>
      </c>
      <c r="I23" s="33">
        <f>IF(AND($Q$15=""),"",$Q$15)</f>
        <v>1</v>
      </c>
      <c r="J23" s="34" t="str">
        <f>IF(AND($I23="",$K23=""),"",IF($I23&gt;$K23,"○",IF($I23=$K23,"△",IF($I23&lt;$K23,"●"))))</f>
        <v>△</v>
      </c>
      <c r="K23" s="35">
        <f>IF(AND($O$15=""),"",$O$15)</f>
        <v>1</v>
      </c>
      <c r="L23" s="33">
        <f>IF(AND($Q$19=""),"",$Q$19)</f>
        <v>1</v>
      </c>
      <c r="M23" s="34" t="str">
        <f>IF(AND($L23="",$N23=""),"",IF($L23&gt;$N23,"○",IF($L23=$N23,"△",IF($L23&lt;$N23,"●"))))</f>
        <v>●</v>
      </c>
      <c r="N23" s="35">
        <f>IF(AND($O$19=""),"",$O$19)</f>
        <v>3</v>
      </c>
      <c r="O23" s="100"/>
      <c r="P23" s="101"/>
      <c r="Q23" s="102"/>
      <c r="R23" s="33">
        <v>1</v>
      </c>
      <c r="S23" s="34" t="str">
        <f>IF(AND($R23="",$T23=""),"",IF($R23&gt;$T23,"○",IF($R23=$T23,"△",IF($R23&lt;$T23,"●"))))</f>
        <v>○</v>
      </c>
      <c r="T23" s="35">
        <v>0</v>
      </c>
      <c r="U23" s="33">
        <v>1</v>
      </c>
      <c r="V23" s="34" t="str">
        <f>IF(AND($U23="",$W23=""),"",IF($U23&gt;$W23,"○",IF($U23=$W23,"△",IF($U23&lt;$W23,"●"))))</f>
        <v>●</v>
      </c>
      <c r="W23" s="35">
        <v>2</v>
      </c>
      <c r="X23" s="33">
        <v>3</v>
      </c>
      <c r="Y23" s="34" t="str">
        <f>IF(AND($X23="",$Z23=""),"",IF($X23&gt;$Z23,"○",IF($X23=$Z23,"△",IF($X23&lt;$Z23,"●"))))</f>
        <v>○</v>
      </c>
      <c r="Z23" s="35">
        <v>1</v>
      </c>
      <c r="AA23" s="33">
        <v>4</v>
      </c>
      <c r="AB23" s="34" t="str">
        <f>IF(AND($AA23="",$AC23=""),"",IF($AA23&gt;$AC23,"○",IF($AA23=$AC23,"△",IF($AA23&lt;$AC23,"●"))))</f>
        <v>○</v>
      </c>
      <c r="AC23" s="35">
        <v>0</v>
      </c>
      <c r="AD23" s="33">
        <v>3</v>
      </c>
      <c r="AE23" s="34" t="str">
        <f>IF(AND($AD23="",$AF23=""),"",IF($AD23&gt;$AF23,"○",IF($AD23=$AF23,"△",IF($AD23&lt;$AF23,"●"))))</f>
        <v>○</v>
      </c>
      <c r="AF23" s="35">
        <v>0</v>
      </c>
      <c r="AG23" s="33">
        <v>1</v>
      </c>
      <c r="AH23" s="34" t="str">
        <f>IF(AND($AG23="",$AI23=""),"",IF($AG23&gt;$AI23,"○",IF($AG23=$AI23,"△",IF($AG23&lt;$AI23,"●"))))</f>
        <v>△</v>
      </c>
      <c r="AI23" s="35">
        <v>1</v>
      </c>
      <c r="AJ23" s="77"/>
      <c r="AK23" s="77"/>
      <c r="AL23" s="77"/>
      <c r="AM23" s="77"/>
      <c r="AN23" s="77"/>
      <c r="AO23" s="77"/>
      <c r="AP23" s="77"/>
      <c r="AQ23" s="77"/>
      <c r="AR23" s="174"/>
      <c r="AS23" s="13">
        <f>COUNTIF(C23:AI23,"○")*3</f>
        <v>15</v>
      </c>
      <c r="AT23" s="13">
        <f>COUNTIF(C23:AI23,"△")*1</f>
        <v>3</v>
      </c>
      <c r="AU23" s="13">
        <f>COUNTIF(C23:AI23,"●")*0</f>
        <v>0</v>
      </c>
      <c r="AV23" s="14" t="str">
        <f>B20</f>
        <v>八幡山</v>
      </c>
      <c r="AW23" s="14"/>
      <c r="AX23" s="6"/>
      <c r="AY23" s="84"/>
    </row>
    <row r="24" spans="1:51" ht="20.100000000000001" customHeight="1" x14ac:dyDescent="0.2">
      <c r="A24" s="60">
        <v>6</v>
      </c>
      <c r="B24" s="166" t="s">
        <v>150</v>
      </c>
      <c r="C24" s="88">
        <f>IF(AND($R$4=""),"",$R$4)</f>
        <v>43008</v>
      </c>
      <c r="D24" s="89"/>
      <c r="E24" s="90"/>
      <c r="F24" s="72">
        <f>IF(AND($R$8=""),"",$R$8)</f>
        <v>42933</v>
      </c>
      <c r="G24" s="73"/>
      <c r="H24" s="74"/>
      <c r="I24" s="72">
        <f>IF(AND($R$12=""),"",$R$12)</f>
        <v>42996</v>
      </c>
      <c r="J24" s="73"/>
      <c r="K24" s="74"/>
      <c r="L24" s="72">
        <f>IF(AND($R$16=""),"",$R$16)</f>
        <v>43008</v>
      </c>
      <c r="M24" s="73"/>
      <c r="N24" s="74"/>
      <c r="O24" s="72">
        <f>IF(AND($R$20=""),"",$R$20)</f>
        <v>42938</v>
      </c>
      <c r="P24" s="73"/>
      <c r="Q24" s="74"/>
      <c r="R24" s="94"/>
      <c r="S24" s="95"/>
      <c r="T24" s="96"/>
      <c r="U24" s="72">
        <v>42952</v>
      </c>
      <c r="V24" s="73"/>
      <c r="W24" s="74"/>
      <c r="X24" s="72">
        <v>42981</v>
      </c>
      <c r="Y24" s="73"/>
      <c r="Z24" s="74"/>
      <c r="AA24" s="72">
        <v>42988</v>
      </c>
      <c r="AB24" s="73"/>
      <c r="AC24" s="74"/>
      <c r="AD24" s="72">
        <v>42973</v>
      </c>
      <c r="AE24" s="73"/>
      <c r="AF24" s="74"/>
      <c r="AG24" s="72">
        <v>43009</v>
      </c>
      <c r="AH24" s="73"/>
      <c r="AI24" s="74"/>
      <c r="AJ24" s="75">
        <f t="shared" ref="AJ24" si="36">IF(AND($D27="",$G27="",$J27="",$M27="",$P27="",$S27="",$V27="",$Y27="",$AB27="",$AE27="",$AH27=""),"",SUM((COUNTIF($C27:$AI27,"○")),(COUNTIF($C27:$AI27,"●")),(COUNTIF($C27:$AI27,"△"))))</f>
        <v>10</v>
      </c>
      <c r="AK24" s="75">
        <f t="shared" ref="AK24" si="37">IF(AND($D27="",$G27="",$J27="",$M27="",$P27="",$S27="",$V27="",$Y27="",$AB27="",$AE27="",$AH27=""),"",SUM($AS27:$AU27))</f>
        <v>11</v>
      </c>
      <c r="AL24" s="75">
        <f t="shared" ref="AL24" si="38">IF(AND($D27="",$G27="",$J27="",$J27="",$M27="",$P27="",$S27="",$V27="",$Y27="",$AB27="",$AE27="",$AH27=""),"",COUNTIF(C27:AI27,"○"))</f>
        <v>3</v>
      </c>
      <c r="AM24" s="75">
        <f t="shared" ref="AM24" si="39">IF(AND($D27="",$G27="",$J27="",$J27="",$M27="",$P27="",$S27="",$V27="",$Y27="",$AB27="",$AE27="",$AH27=""),"",COUNTIF(C27:AI27,"●"))</f>
        <v>5</v>
      </c>
      <c r="AN24" s="75">
        <f t="shared" ref="AN24" si="40">IF(AND($D27="",$G27="",$J27="",$J27="",$M27="",$P27="",$S27="",$V27="",$Y27="",$AB27="",$AE27="",$AH27=""),"",COUNTIF(C27:AI27,"△"))</f>
        <v>2</v>
      </c>
      <c r="AO24" s="75">
        <f t="shared" ref="AO24" si="41">IF(AND($C27="",$F27="",$I27="",$L27="",$O27="",$R27="",$U27="",$X27="",$AA27="",$AD27="",$AG27=""),"",SUM($C27,$F27,$I27,$L27,$O27,$R27,$U27,$X27,$AA27,$AD27,$AG27))</f>
        <v>10</v>
      </c>
      <c r="AP24" s="75">
        <f t="shared" ref="AP24" si="42">IF(AND($E27="",$H27="",$K27="",$N27="",$Q27="",$T27="",$W27="",$Z27="",$AC27="",$AF27="",$AI27=""),"",SUM($E27,$H27,$K27,$N27,$Q27,$T27,$W27,$Z27,$AC27,$AF27,$AI27))</f>
        <v>15</v>
      </c>
      <c r="AQ24" s="75">
        <f t="shared" ref="AQ24" si="43">IF(AND($AO24="",$AP24=""),"",($AO24-$AP24))</f>
        <v>-5</v>
      </c>
      <c r="AR24" s="172">
        <f>IF(AND($AJ24=""),"",RANK(AY24,AY$4:AY$47))</f>
        <v>7</v>
      </c>
      <c r="AS24" s="11"/>
      <c r="AT24" s="11"/>
      <c r="AV24" s="6"/>
      <c r="AW24" s="6"/>
      <c r="AX24" s="6"/>
      <c r="AY24" s="84">
        <f t="shared" ref="AY24" si="44">IFERROR(AK24+AQ24*0.01,"")</f>
        <v>10.95</v>
      </c>
    </row>
    <row r="25" spans="1:51" ht="20.100000000000001" customHeight="1" x14ac:dyDescent="0.2">
      <c r="A25" s="61"/>
      <c r="B25" s="167"/>
      <c r="C25" s="91" t="str">
        <f>IF(AND($R$5=""),"",$R$5)</f>
        <v>緑地G</v>
      </c>
      <c r="D25" s="92"/>
      <c r="E25" s="93"/>
      <c r="F25" s="85" t="str">
        <f>IF(AND($R$9=""),"",$R$9)</f>
        <v>緑地G</v>
      </c>
      <c r="G25" s="86"/>
      <c r="H25" s="87"/>
      <c r="I25" s="85" t="str">
        <f>IF(AND($R$13=""),"",$R$13)</f>
        <v>緑地Ｇ</v>
      </c>
      <c r="J25" s="86"/>
      <c r="K25" s="87"/>
      <c r="L25" s="85" t="str">
        <f>IF(AND($R$17=""),"",$R$17)</f>
        <v>緑地Ｇ</v>
      </c>
      <c r="M25" s="86"/>
      <c r="N25" s="87"/>
      <c r="O25" s="85" t="str">
        <f>IF(AND($R$21=""),"",$R$21)</f>
        <v>緑地G</v>
      </c>
      <c r="P25" s="86"/>
      <c r="Q25" s="87"/>
      <c r="R25" s="97"/>
      <c r="S25" s="98"/>
      <c r="T25" s="99"/>
      <c r="U25" s="85" t="s">
        <v>151</v>
      </c>
      <c r="V25" s="86"/>
      <c r="W25" s="87"/>
      <c r="X25" s="85" t="s">
        <v>163</v>
      </c>
      <c r="Y25" s="86"/>
      <c r="Z25" s="87"/>
      <c r="AA25" s="85" t="s">
        <v>166</v>
      </c>
      <c r="AB25" s="86"/>
      <c r="AC25" s="87"/>
      <c r="AD25" s="85" t="s">
        <v>155</v>
      </c>
      <c r="AE25" s="86"/>
      <c r="AF25" s="87"/>
      <c r="AG25" s="85" t="s">
        <v>175</v>
      </c>
      <c r="AH25" s="86"/>
      <c r="AI25" s="87"/>
      <c r="AJ25" s="76"/>
      <c r="AK25" s="76"/>
      <c r="AL25" s="76"/>
      <c r="AM25" s="76"/>
      <c r="AN25" s="76"/>
      <c r="AO25" s="76"/>
      <c r="AP25" s="76"/>
      <c r="AQ25" s="76"/>
      <c r="AR25" s="173"/>
      <c r="AS25" s="11"/>
      <c r="AT25" s="11"/>
      <c r="AV25" s="6"/>
      <c r="AW25" s="6"/>
      <c r="AX25" s="6"/>
      <c r="AY25" s="84"/>
    </row>
    <row r="26" spans="1:51" ht="20.100000000000001" customHeight="1" x14ac:dyDescent="0.2">
      <c r="A26" s="61"/>
      <c r="B26" s="167"/>
      <c r="C26" s="103" t="str">
        <f>IF(AND($R$6=""),"",$R$6)</f>
        <v/>
      </c>
      <c r="D26" s="104"/>
      <c r="E26" s="105"/>
      <c r="F26" s="78" t="str">
        <f>IF(AND($R$10=""),"",$R$10)</f>
        <v/>
      </c>
      <c r="G26" s="79"/>
      <c r="H26" s="80"/>
      <c r="I26" s="78" t="str">
        <f>IF(AND($R$14=""),"",$R$14)</f>
        <v/>
      </c>
      <c r="J26" s="79"/>
      <c r="K26" s="80"/>
      <c r="L26" s="78" t="str">
        <f>IF(AND($R$18=""),"",$R$18)</f>
        <v/>
      </c>
      <c r="M26" s="79"/>
      <c r="N26" s="80"/>
      <c r="O26" s="78" t="str">
        <f>IF(AND($R$22=""),"",$R$22)</f>
        <v/>
      </c>
      <c r="P26" s="79"/>
      <c r="Q26" s="80"/>
      <c r="R26" s="97"/>
      <c r="S26" s="98"/>
      <c r="T26" s="99"/>
      <c r="U26" s="78"/>
      <c r="V26" s="79"/>
      <c r="W26" s="80"/>
      <c r="X26" s="78"/>
      <c r="Y26" s="79"/>
      <c r="Z26" s="80"/>
      <c r="AA26" s="78"/>
      <c r="AB26" s="79"/>
      <c r="AC26" s="80"/>
      <c r="AD26" s="78"/>
      <c r="AE26" s="79"/>
      <c r="AF26" s="80"/>
      <c r="AG26" s="78"/>
      <c r="AH26" s="79"/>
      <c r="AI26" s="80"/>
      <c r="AJ26" s="76"/>
      <c r="AK26" s="76"/>
      <c r="AL26" s="76"/>
      <c r="AM26" s="76"/>
      <c r="AN26" s="76"/>
      <c r="AO26" s="76"/>
      <c r="AP26" s="76"/>
      <c r="AQ26" s="76"/>
      <c r="AR26" s="173"/>
      <c r="AS26" s="11"/>
      <c r="AT26" s="11"/>
      <c r="AV26" s="6"/>
      <c r="AW26" s="6"/>
      <c r="AX26" s="6"/>
      <c r="AY26" s="84"/>
    </row>
    <row r="27" spans="1:51" ht="24" customHeight="1" x14ac:dyDescent="0.2">
      <c r="A27" s="62"/>
      <c r="B27" s="168"/>
      <c r="C27" s="12">
        <f>IF(AND($T$7=""),"",$T$7)</f>
        <v>0</v>
      </c>
      <c r="D27" s="16" t="str">
        <f>IF(AND($C27="",$E27=""),"",IF($C27&gt;$E27,"○",IF($C27=$E27,"△",IF($C27&lt;$E27,"●"))))</f>
        <v>●</v>
      </c>
      <c r="E27" s="17">
        <f>IF(AND($R$7=""),"",$R$7)</f>
        <v>3</v>
      </c>
      <c r="F27" s="33">
        <f>IF(AND(T$11=""),"",T$11)</f>
        <v>2</v>
      </c>
      <c r="G27" s="34" t="str">
        <f>IF(AND($F27="",$H27=""),"",IF($F27&gt;$H27,"○",IF($F27=$H27,"△",IF($F27&lt;$H27,"●"))))</f>
        <v>○</v>
      </c>
      <c r="H27" s="35">
        <f>IF(AND(R$11=""),"",R$11)</f>
        <v>0</v>
      </c>
      <c r="I27" s="33">
        <f>IF(AND($T$15=""),"",$T$15)</f>
        <v>0</v>
      </c>
      <c r="J27" s="34" t="str">
        <f>IF(AND($I27="",$K27=""),"",IF($I27&gt;$K27,"○",IF($I27=$K27,"△",IF($I27&lt;$K27,"●"))))</f>
        <v>●</v>
      </c>
      <c r="K27" s="35">
        <f>IF(AND($R$15=""),"",$R$15)</f>
        <v>2</v>
      </c>
      <c r="L27" s="33">
        <f>IF(AND($T$19=""),"",$T$19)</f>
        <v>1</v>
      </c>
      <c r="M27" s="34" t="str">
        <f>IF(AND($L27="",$N27=""),"",IF($L27&gt;$N27,"○",IF($L27=$N27,"△",IF($L27&lt;$N27,"●"))))</f>
        <v>●</v>
      </c>
      <c r="N27" s="35">
        <f>IF(AND($R$19=""),"",$R$19)</f>
        <v>4</v>
      </c>
      <c r="O27" s="33">
        <f>IF(AND($T$23=""),"",$T$23)</f>
        <v>0</v>
      </c>
      <c r="P27" s="34" t="str">
        <f>IF(AND($O27="",$Q27=""),"",IF($O27&gt;$Q27,"○",IF($O27=$Q27,"△",IF($O27&lt;$Q27,"●"))))</f>
        <v>●</v>
      </c>
      <c r="Q27" s="35">
        <f>IF(AND($R$23=""),"",$R$23)</f>
        <v>1</v>
      </c>
      <c r="R27" s="100"/>
      <c r="S27" s="101"/>
      <c r="T27" s="102"/>
      <c r="U27" s="33">
        <v>1</v>
      </c>
      <c r="V27" s="34" t="str">
        <f>IF(AND($U27="",$W27=""),"",IF($U27&gt;$W27,"○",IF($U27=$W27,"△",IF($U27&lt;$W27,"●"))))</f>
        <v>△</v>
      </c>
      <c r="W27" s="35">
        <v>1</v>
      </c>
      <c r="X27" s="33">
        <v>1</v>
      </c>
      <c r="Y27" s="34" t="str">
        <f>IF(AND($X27="",$Z27=""),"",IF($X27&gt;$Z27,"○",IF($X27=$Z27,"△",IF($X27&lt;$Z27,"●"))))</f>
        <v>○</v>
      </c>
      <c r="Z27" s="35">
        <v>0</v>
      </c>
      <c r="AA27" s="33">
        <v>3</v>
      </c>
      <c r="AB27" s="34" t="str">
        <f>IF(AND($AA27="",$AC27=""),"",IF($AA27&gt;$AC27,"○",IF($AA27=$AC27,"△",IF($AA27&lt;$AC27,"●"))))</f>
        <v>○</v>
      </c>
      <c r="AC27" s="35">
        <v>0</v>
      </c>
      <c r="AD27" s="33">
        <v>1</v>
      </c>
      <c r="AE27" s="34" t="str">
        <f>IF(AND($AD27="",$AF27=""),"",IF($AD27&gt;$AF27,"○",IF($AD27=$AF27,"△",IF($AD27&lt;$AF27,"●"))))</f>
        <v>△</v>
      </c>
      <c r="AF27" s="35">
        <v>1</v>
      </c>
      <c r="AG27" s="33">
        <v>1</v>
      </c>
      <c r="AH27" s="34" t="str">
        <f>IF(AND($AG27="",$AI27=""),"",IF($AG27&gt;$AI27,"○",IF($AG27=$AI27,"△",IF($AG27&lt;$AI27,"●"))))</f>
        <v>●</v>
      </c>
      <c r="AI27" s="35">
        <v>3</v>
      </c>
      <c r="AJ27" s="77"/>
      <c r="AK27" s="77"/>
      <c r="AL27" s="77"/>
      <c r="AM27" s="77"/>
      <c r="AN27" s="77"/>
      <c r="AO27" s="77"/>
      <c r="AP27" s="77"/>
      <c r="AQ27" s="77"/>
      <c r="AR27" s="174"/>
      <c r="AS27" s="13">
        <f>COUNTIF(C27:AI27,"○")*3</f>
        <v>9</v>
      </c>
      <c r="AT27" s="13">
        <f>COUNTIF(C27:AI27,"△")*1</f>
        <v>2</v>
      </c>
      <c r="AU27" s="13">
        <f>COUNTIF(C27:AI27,"●")*0</f>
        <v>0</v>
      </c>
      <c r="AV27" s="14" t="str">
        <f>B24</f>
        <v>山野</v>
      </c>
      <c r="AW27" s="14"/>
      <c r="AX27" s="6"/>
      <c r="AY27" s="84"/>
    </row>
    <row r="28" spans="1:51" ht="20.100000000000001" customHeight="1" x14ac:dyDescent="0.2">
      <c r="A28" s="60">
        <v>7</v>
      </c>
      <c r="B28" s="166" t="s">
        <v>120</v>
      </c>
      <c r="C28" s="88">
        <f>IF(AND($U$4=""),"",$U$4)</f>
        <v>42946</v>
      </c>
      <c r="D28" s="89"/>
      <c r="E28" s="90"/>
      <c r="F28" s="72">
        <f>IF(AND($U$8=""),"",$U$8)</f>
        <v>42996</v>
      </c>
      <c r="G28" s="73"/>
      <c r="H28" s="74"/>
      <c r="I28" s="72">
        <f>IF(AND($U$12=""),"",$U$12)</f>
        <v>42910</v>
      </c>
      <c r="J28" s="73"/>
      <c r="K28" s="74"/>
      <c r="L28" s="72">
        <f>IF(AND($U$16=""),"",$U$16)</f>
        <v>42933</v>
      </c>
      <c r="M28" s="73"/>
      <c r="N28" s="74"/>
      <c r="O28" s="72">
        <f>IF(AND($U$20=""),"",$U$20)</f>
        <v>42960</v>
      </c>
      <c r="P28" s="73"/>
      <c r="Q28" s="74"/>
      <c r="R28" s="72">
        <f>IF(AND($U$24=""),"",$U$24)</f>
        <v>42952</v>
      </c>
      <c r="S28" s="73"/>
      <c r="T28" s="74"/>
      <c r="U28" s="94"/>
      <c r="V28" s="95"/>
      <c r="W28" s="96"/>
      <c r="X28" s="72">
        <v>42910</v>
      </c>
      <c r="Y28" s="73"/>
      <c r="Z28" s="74"/>
      <c r="AA28" s="72">
        <v>42996</v>
      </c>
      <c r="AB28" s="73"/>
      <c r="AC28" s="74"/>
      <c r="AD28" s="72">
        <v>42933</v>
      </c>
      <c r="AE28" s="73"/>
      <c r="AF28" s="74"/>
      <c r="AG28" s="72">
        <v>42946</v>
      </c>
      <c r="AH28" s="73"/>
      <c r="AI28" s="74"/>
      <c r="AJ28" s="75">
        <f t="shared" ref="AJ28" si="45">IF(AND($D31="",$G31="",$J31="",$M31="",$P31="",$S31="",$V31="",$Y31="",$AB31="",$AE31="",$AH31=""),"",SUM((COUNTIF($C31:$AI31,"○")),(COUNTIF($C31:$AI31,"●")),(COUNTIF($C31:$AI31,"△"))))</f>
        <v>10</v>
      </c>
      <c r="AK28" s="75">
        <f t="shared" ref="AK28" si="46">IF(AND($D31="",$G31="",$J31="",$M31="",$P31="",$S31="",$V31="",$Y31="",$AB31="",$AE31="",$AH31=""),"",SUM($AS31:$AU31))</f>
        <v>9</v>
      </c>
      <c r="AL28" s="75">
        <f t="shared" ref="AL28" si="47">IF(AND($D31="",$G31="",$J31="",$J31="",$M31="",$P31="",$S31="",$V31="",$Y31="",$AB31="",$AE31="",$AH31=""),"",COUNTIF(C31:AI31,"○"))</f>
        <v>2</v>
      </c>
      <c r="AM28" s="75">
        <f t="shared" ref="AM28" si="48">IF(AND($D31="",$G31="",$J31="",$J31="",$M31="",$P31="",$S31="",$V31="",$Y31="",$AB31="",$AE31="",$AH31=""),"",COUNTIF(C31:AI31,"●"))</f>
        <v>5</v>
      </c>
      <c r="AN28" s="75">
        <f t="shared" ref="AN28" si="49">IF(AND($D31="",$G31="",$J31="",$J31="",$M31="",$P31="",$S31="",$V31="",$Y31="",$AB31="",$AE31="",$AH31=""),"",COUNTIF(C31:AI31,"△"))</f>
        <v>3</v>
      </c>
      <c r="AO28" s="75">
        <f t="shared" ref="AO28" si="50">IF(AND($C31="",$F31="",$I31="",$L31="",$O31="",$R31="",$U31="",$X31="",$AA31="",$AD31="",$AG31=""),"",SUM($C31,$F31,$I31,$L31,$O31,$R31,$U31,$X31,$AA31,$AD31,$AG31))</f>
        <v>13</v>
      </c>
      <c r="AP28" s="75">
        <f t="shared" ref="AP28" si="51">IF(AND($E31="",$H31="",$K31="",$N31="",$Q31="",$T31="",$W31="",$Z31="",$AC31="",$AF31="",$AI31=""),"",SUM($E31,$H31,$K31,$N31,$Q31,$T31,$W31,$Z31,$AC31,$AF31,$AI31))</f>
        <v>31</v>
      </c>
      <c r="AQ28" s="75">
        <f t="shared" ref="AQ28" si="52">IF(AND($AO28="",$AP28=""),"",($AO28-$AP28))</f>
        <v>-18</v>
      </c>
      <c r="AR28" s="172">
        <f>IF(AND($AJ28=""),"",RANK(AY28,AY$4:AY$47))</f>
        <v>8</v>
      </c>
      <c r="AS28" s="11"/>
      <c r="AT28" s="11"/>
      <c r="AV28" s="6"/>
      <c r="AW28" s="6"/>
      <c r="AX28" s="6"/>
      <c r="AY28" s="84">
        <f t="shared" ref="AY28" si="53">IFERROR(AK28+AQ28*0.01,"")</f>
        <v>8.82</v>
      </c>
    </row>
    <row r="29" spans="1:51" ht="20.100000000000001" customHeight="1" x14ac:dyDescent="0.2">
      <c r="A29" s="61"/>
      <c r="B29" s="167"/>
      <c r="C29" s="91" t="str">
        <f>IF(AND($U$5=""),"",$U$5)</f>
        <v>総合G</v>
      </c>
      <c r="D29" s="92"/>
      <c r="E29" s="93"/>
      <c r="F29" s="85" t="str">
        <f>IF(AND($U$9=""),"",$U$9)</f>
        <v>緑地G</v>
      </c>
      <c r="G29" s="86"/>
      <c r="H29" s="87"/>
      <c r="I29" s="85" t="str">
        <f>IF(AND($U$13=""),"",$U$13)</f>
        <v>補助G</v>
      </c>
      <c r="J29" s="86"/>
      <c r="K29" s="87"/>
      <c r="L29" s="85" t="str">
        <f>IF(AND($U$17=""),"",$U$17)</f>
        <v>千歳台小</v>
      </c>
      <c r="M29" s="86"/>
      <c r="N29" s="87"/>
      <c r="O29" s="85" t="str">
        <f>IF(AND($U$21=""),"",$U$21)</f>
        <v>緑地Ｇ</v>
      </c>
      <c r="P29" s="86"/>
      <c r="Q29" s="87"/>
      <c r="R29" s="85" t="str">
        <f>IF(AND($U$25=""),"",$U$25)</f>
        <v>緑地G</v>
      </c>
      <c r="S29" s="86"/>
      <c r="T29" s="87"/>
      <c r="U29" s="97"/>
      <c r="V29" s="98"/>
      <c r="W29" s="99"/>
      <c r="X29" s="85" t="s">
        <v>124</v>
      </c>
      <c r="Y29" s="86"/>
      <c r="Z29" s="87"/>
      <c r="AA29" s="85" t="s">
        <v>172</v>
      </c>
      <c r="AB29" s="86"/>
      <c r="AC29" s="87"/>
      <c r="AD29" s="85" t="s">
        <v>156</v>
      </c>
      <c r="AE29" s="86"/>
      <c r="AF29" s="87"/>
      <c r="AG29" s="85" t="s">
        <v>145</v>
      </c>
      <c r="AH29" s="86"/>
      <c r="AI29" s="87"/>
      <c r="AJ29" s="76"/>
      <c r="AK29" s="76"/>
      <c r="AL29" s="76"/>
      <c r="AM29" s="76"/>
      <c r="AN29" s="76"/>
      <c r="AO29" s="76"/>
      <c r="AP29" s="76"/>
      <c r="AQ29" s="76"/>
      <c r="AR29" s="173"/>
      <c r="AS29" s="11"/>
      <c r="AT29" s="11"/>
      <c r="AV29" s="6"/>
      <c r="AW29" s="6"/>
      <c r="AX29" s="6"/>
      <c r="AY29" s="84"/>
    </row>
    <row r="30" spans="1:51" ht="20.100000000000001" customHeight="1" x14ac:dyDescent="0.2">
      <c r="A30" s="61"/>
      <c r="B30" s="167"/>
      <c r="C30" s="103" t="str">
        <f>IF(AND($U$6=""),"",$U$6)</f>
        <v/>
      </c>
      <c r="D30" s="104"/>
      <c r="E30" s="105"/>
      <c r="F30" s="78" t="str">
        <f>IF(AND($U$10=""),"",$U$10)</f>
        <v/>
      </c>
      <c r="G30" s="79"/>
      <c r="H30" s="80"/>
      <c r="I30" s="78" t="str">
        <f>IF(AND($U$14=""),"",$U$14)</f>
        <v/>
      </c>
      <c r="J30" s="79"/>
      <c r="K30" s="80"/>
      <c r="L30" s="78" t="str">
        <f>IF(AND($U$18=""),"",$U$18)</f>
        <v/>
      </c>
      <c r="M30" s="79"/>
      <c r="N30" s="80"/>
      <c r="O30" s="78" t="str">
        <f>IF(AND($U$22=""),"",$U$22)</f>
        <v/>
      </c>
      <c r="P30" s="79"/>
      <c r="Q30" s="80"/>
      <c r="R30" s="78" t="str">
        <f>IF(AND($U$26=""),"",$U$26)</f>
        <v/>
      </c>
      <c r="S30" s="79"/>
      <c r="T30" s="80"/>
      <c r="U30" s="97"/>
      <c r="V30" s="98"/>
      <c r="W30" s="99"/>
      <c r="X30" s="78"/>
      <c r="Y30" s="79"/>
      <c r="Z30" s="80"/>
      <c r="AA30" s="78"/>
      <c r="AB30" s="79"/>
      <c r="AC30" s="80"/>
      <c r="AD30" s="78"/>
      <c r="AE30" s="79"/>
      <c r="AF30" s="80"/>
      <c r="AG30" s="78"/>
      <c r="AH30" s="79"/>
      <c r="AI30" s="80"/>
      <c r="AJ30" s="76"/>
      <c r="AK30" s="76"/>
      <c r="AL30" s="76"/>
      <c r="AM30" s="76"/>
      <c r="AN30" s="76"/>
      <c r="AO30" s="76"/>
      <c r="AP30" s="76"/>
      <c r="AQ30" s="76"/>
      <c r="AR30" s="173"/>
      <c r="AS30" s="11"/>
      <c r="AT30" s="11"/>
      <c r="AV30" s="6"/>
      <c r="AW30" s="6"/>
      <c r="AX30" s="6"/>
      <c r="AY30" s="84"/>
    </row>
    <row r="31" spans="1:51" ht="24" customHeight="1" x14ac:dyDescent="0.2">
      <c r="A31" s="62"/>
      <c r="B31" s="168"/>
      <c r="C31" s="12">
        <f>IF(AND($W$7=""),"",$W$7)</f>
        <v>2</v>
      </c>
      <c r="D31" s="16" t="str">
        <f>IF(AND($C31="",$E31=""),"",IF($C31&gt;$E31,"○",IF($C31=$E31,"△",IF($C31&lt;$E31,"●"))))</f>
        <v>●</v>
      </c>
      <c r="E31" s="17">
        <f>IF(AND($U$7=""),"",$U$7)</f>
        <v>6</v>
      </c>
      <c r="F31" s="33">
        <f>IF(AND(W$11=""),"",W$11)</f>
        <v>0</v>
      </c>
      <c r="G31" s="34" t="str">
        <f>IF(AND($F31="",$H31=""),"",IF($F31&gt;$H31,"○",IF($F31=$H31,"△",IF($F31&lt;$H31,"●"))))</f>
        <v>●</v>
      </c>
      <c r="H31" s="35">
        <f>IF(AND(U$11=""),"",U$11)</f>
        <v>1</v>
      </c>
      <c r="I31" s="33">
        <f>IF(AND($W$15=""),"",$W$15)</f>
        <v>0</v>
      </c>
      <c r="J31" s="34" t="str">
        <f>IF(AND($I31="",$K31=""),"",IF($I31&gt;$K31,"○",IF($I31=$K31,"△",IF($I31&lt;$K31,"●"))))</f>
        <v>●</v>
      </c>
      <c r="K31" s="35">
        <f>IF(AND($U$15=""),"",$U$15)</f>
        <v>11</v>
      </c>
      <c r="L31" s="33">
        <f>IF(AND($W$19=""),"",$W$19)</f>
        <v>1</v>
      </c>
      <c r="M31" s="34" t="str">
        <f>IF(AND($L31="",$N31=""),"",IF($L31&gt;$N31,"○",IF($L31=$N31,"△",IF($L31&lt;$N31,"●"))))</f>
        <v>●</v>
      </c>
      <c r="N31" s="35">
        <f>IF(AND($U$19=""),"",$U$19)</f>
        <v>3</v>
      </c>
      <c r="O31" s="33">
        <f>IF(AND($W$23=""),"",$W$23)</f>
        <v>2</v>
      </c>
      <c r="P31" s="34" t="str">
        <f>IF(AND($O31="",$Q31=""),"",IF($O31&gt;$Q31,"○",IF($O31=$Q31,"△",IF($O31&lt;$Q31,"●"))))</f>
        <v>○</v>
      </c>
      <c r="Q31" s="35">
        <f>IF(AND($U$23=""),"",$U$23)</f>
        <v>1</v>
      </c>
      <c r="R31" s="33">
        <f>IF(AND($W$27=""),"",$W$27)</f>
        <v>1</v>
      </c>
      <c r="S31" s="34" t="str">
        <f>IF(AND($R31="",$T31=""),"",IF($R31&gt;$T31,"○",IF($R31=$T31,"△",IF($R31&lt;$T31,"●"))))</f>
        <v>△</v>
      </c>
      <c r="T31" s="35">
        <f>IF(AND($U$27=""),"",$U$27)</f>
        <v>1</v>
      </c>
      <c r="U31" s="100"/>
      <c r="V31" s="101"/>
      <c r="W31" s="102"/>
      <c r="X31" s="33">
        <v>2</v>
      </c>
      <c r="Y31" s="34" t="str">
        <f>IF(AND($X31="",$Z31=""),"",IF($X31&gt;$Z31,"○",IF($X31=$Z31,"△",IF($X31&lt;$Z31,"●"))))</f>
        <v>△</v>
      </c>
      <c r="Z31" s="35">
        <v>2</v>
      </c>
      <c r="AA31" s="33">
        <v>1</v>
      </c>
      <c r="AB31" s="34" t="str">
        <f>IF(AND($AA31="",$AC31=""),"",IF($AA31&gt;$AC31,"○",IF($AA31=$AC31,"△",IF($AA31&lt;$AC31,"●"))))</f>
        <v>●</v>
      </c>
      <c r="AC31" s="35">
        <v>4</v>
      </c>
      <c r="AD31" s="33">
        <v>2</v>
      </c>
      <c r="AE31" s="34" t="str">
        <f>IF(AND($AD31="",$AF31=""),"",IF($AD31&gt;$AF31,"○",IF($AD31=$AF31,"△",IF($AD31&lt;$AF31,"●"))))</f>
        <v>△</v>
      </c>
      <c r="AF31" s="35">
        <v>2</v>
      </c>
      <c r="AG31" s="33">
        <v>2</v>
      </c>
      <c r="AH31" s="34" t="str">
        <f>IF(AND($AG31="",$AI31=""),"",IF($AG31&gt;$AI31,"○",IF($AG31=$AI31,"△",IF($AG31&lt;$AI31,"●"))))</f>
        <v>○</v>
      </c>
      <c r="AI31" s="35">
        <v>0</v>
      </c>
      <c r="AJ31" s="77"/>
      <c r="AK31" s="77"/>
      <c r="AL31" s="77"/>
      <c r="AM31" s="77"/>
      <c r="AN31" s="77"/>
      <c r="AO31" s="77"/>
      <c r="AP31" s="77"/>
      <c r="AQ31" s="77"/>
      <c r="AR31" s="174"/>
      <c r="AS31" s="13">
        <f>COUNTIF(C31:AI31,"○")*3</f>
        <v>6</v>
      </c>
      <c r="AT31" s="13">
        <f>COUNTIF(C31:AI31,"△")*1</f>
        <v>3</v>
      </c>
      <c r="AU31" s="13">
        <f>COUNTIF(C31:AI31,"●")*0</f>
        <v>0</v>
      </c>
      <c r="AV31" s="14" t="str">
        <f>B28</f>
        <v>桜</v>
      </c>
      <c r="AW31" s="14"/>
      <c r="AX31" s="6"/>
      <c r="AY31" s="84"/>
    </row>
    <row r="32" spans="1:51" ht="20.100000000000001" customHeight="1" x14ac:dyDescent="0.2">
      <c r="A32" s="60">
        <v>8</v>
      </c>
      <c r="B32" s="166" t="s">
        <v>121</v>
      </c>
      <c r="C32" s="88">
        <f>IF(AND($X$4=""),"",$X$4)</f>
        <v>42910</v>
      </c>
      <c r="D32" s="89"/>
      <c r="E32" s="90"/>
      <c r="F32" s="72">
        <f>IF(AND($X$8=""),"",$X$8)</f>
        <v>42953</v>
      </c>
      <c r="G32" s="73"/>
      <c r="H32" s="74"/>
      <c r="I32" s="72">
        <f>IF(AND($X$12=""),"",$X$12)</f>
        <v>42952</v>
      </c>
      <c r="J32" s="73"/>
      <c r="K32" s="74"/>
      <c r="L32" s="72">
        <f>IF(AND($X$16=""),"",$X$16)</f>
        <v>42973</v>
      </c>
      <c r="M32" s="73"/>
      <c r="N32" s="74"/>
      <c r="O32" s="72">
        <f>IF(AND($X$20=""),"",$X$20)</f>
        <v>42932</v>
      </c>
      <c r="P32" s="73"/>
      <c r="Q32" s="74"/>
      <c r="R32" s="72">
        <f>IF(AND($X$24=""),"",$X$24)</f>
        <v>42981</v>
      </c>
      <c r="S32" s="73"/>
      <c r="T32" s="74"/>
      <c r="U32" s="72">
        <f>IF(AND($X$28=""),"",$X$28)</f>
        <v>42910</v>
      </c>
      <c r="V32" s="73"/>
      <c r="W32" s="74"/>
      <c r="X32" s="94"/>
      <c r="Y32" s="95"/>
      <c r="Z32" s="96"/>
      <c r="AA32" s="72">
        <v>42980</v>
      </c>
      <c r="AB32" s="73"/>
      <c r="AC32" s="74"/>
      <c r="AD32" s="72">
        <v>42932</v>
      </c>
      <c r="AE32" s="73"/>
      <c r="AF32" s="74"/>
      <c r="AG32" s="72">
        <v>43009</v>
      </c>
      <c r="AH32" s="73"/>
      <c r="AI32" s="74"/>
      <c r="AJ32" s="75">
        <f t="shared" ref="AJ32" si="54">IF(AND($D35="",$G35="",$J35="",$M35="",$P35="",$S35="",$V35="",$Y35="",$AB35="",$AE35="",$AH35=""),"",SUM((COUNTIF($C35:$AI35,"○")),(COUNTIF($C35:$AI35,"●")),(COUNTIF($C35:$AI35,"△"))))</f>
        <v>10</v>
      </c>
      <c r="AK32" s="75">
        <f t="shared" ref="AK32" si="55">IF(AND($D35="",$G35="",$J35="",$M35="",$P35="",$S35="",$V35="",$Y35="",$AB35="",$AE35="",$AH35=""),"",SUM($AS35:$AU35))</f>
        <v>8</v>
      </c>
      <c r="AL32" s="75">
        <f t="shared" ref="AL32" si="56">IF(AND($D35="",$G35="",$J35="",$J35="",$M35="",$P35="",$S35="",$V35="",$Y35="",$AB35="",$AE35="",$AH35=""),"",COUNTIF(C35:AI35,"○"))</f>
        <v>2</v>
      </c>
      <c r="AM32" s="75">
        <f t="shared" ref="AM32" si="57">IF(AND($D35="",$G35="",$J35="",$J35="",$M35="",$P35="",$S35="",$V35="",$Y35="",$AB35="",$AE35="",$AH35=""),"",COUNTIF(C35:AI35,"●"))</f>
        <v>6</v>
      </c>
      <c r="AN32" s="75">
        <f t="shared" ref="AN32" si="58">IF(AND($D35="",$G35="",$J35="",$J35="",$M35="",$P35="",$S35="",$V35="",$Y35="",$AB35="",$AE35="",$AH35=""),"",COUNTIF(C35:AI35,"△"))</f>
        <v>2</v>
      </c>
      <c r="AO32" s="75">
        <f t="shared" ref="AO32" si="59">IF(AND($C35="",$F35="",$I35="",$L35="",$O35="",$R35="",$U35="",$X35="",$AA35="",$AD35="",$AG35=""),"",SUM($C35,$F35,$I35,$L35,$O35,$R35,$U35,$X35,$AA35,$AD35,$AG35))</f>
        <v>13</v>
      </c>
      <c r="AP32" s="75">
        <f t="shared" ref="AP32" si="60">IF(AND($E35="",$H35="",$K35="",$N35="",$Q35="",$T35="",$W35="",$Z35="",$AC35="",$AF35="",$AI35=""),"",SUM($E35,$H35,$K35,$N35,$Q35,$T35,$W35,$Z35,$AC35,$AF35,$AI35))</f>
        <v>23</v>
      </c>
      <c r="AQ32" s="75">
        <f t="shared" ref="AQ32" si="61">IF(AND($AO32="",$AP32=""),"",($AO32-$AP32))</f>
        <v>-10</v>
      </c>
      <c r="AR32" s="172">
        <f>IF(AND($AJ32=""),"",RANK(AY32,AY$4:AY$47))</f>
        <v>9</v>
      </c>
      <c r="AS32" s="11"/>
      <c r="AT32" s="11"/>
      <c r="AV32" s="6"/>
      <c r="AW32" s="6"/>
      <c r="AX32" s="6"/>
      <c r="AY32" s="84">
        <f t="shared" ref="AY32" si="62">IFERROR(AK32+AQ32*0.01,"")</f>
        <v>7.9</v>
      </c>
    </row>
    <row r="33" spans="1:51" ht="20.100000000000001" customHeight="1" x14ac:dyDescent="0.2">
      <c r="A33" s="61"/>
      <c r="B33" s="167"/>
      <c r="C33" s="91" t="str">
        <f>IF(AND($X$5=""),"",$X$5)</f>
        <v>補助G</v>
      </c>
      <c r="D33" s="92"/>
      <c r="E33" s="93"/>
      <c r="F33" s="85" t="str">
        <f>IF(AND($X$9=""),"",$X$9)</f>
        <v>総合G</v>
      </c>
      <c r="G33" s="86"/>
      <c r="H33" s="87"/>
      <c r="I33" s="85" t="str">
        <f>IF(AND($X$13=""),"",$X$13)</f>
        <v>緑地G</v>
      </c>
      <c r="J33" s="86"/>
      <c r="K33" s="87"/>
      <c r="L33" s="85" t="str">
        <f>IF(AND($X$17=""),"",$X$17)</f>
        <v>緑地Ｇ</v>
      </c>
      <c r="M33" s="86"/>
      <c r="N33" s="87"/>
      <c r="O33" s="85" t="str">
        <f>IF(AND($X$21=""),"",$X$21)</f>
        <v>緑地G</v>
      </c>
      <c r="P33" s="86"/>
      <c r="Q33" s="87"/>
      <c r="R33" s="85" t="str">
        <f>IF(AND($X$25=""),"",$X$25)</f>
        <v>緑地GG</v>
      </c>
      <c r="S33" s="86"/>
      <c r="T33" s="87"/>
      <c r="U33" s="85" t="str">
        <f>IF(AND($X$29=""),"",$X$29)</f>
        <v>補助G</v>
      </c>
      <c r="V33" s="86"/>
      <c r="W33" s="87"/>
      <c r="X33" s="97"/>
      <c r="Y33" s="98"/>
      <c r="Z33" s="99"/>
      <c r="AA33" s="85" t="s">
        <v>167</v>
      </c>
      <c r="AB33" s="86"/>
      <c r="AC33" s="87"/>
      <c r="AD33" s="85" t="s">
        <v>140</v>
      </c>
      <c r="AE33" s="86"/>
      <c r="AF33" s="87"/>
      <c r="AG33" s="85" t="s">
        <v>175</v>
      </c>
      <c r="AH33" s="86"/>
      <c r="AI33" s="87"/>
      <c r="AJ33" s="76"/>
      <c r="AK33" s="76"/>
      <c r="AL33" s="76"/>
      <c r="AM33" s="76"/>
      <c r="AN33" s="76"/>
      <c r="AO33" s="76"/>
      <c r="AP33" s="76"/>
      <c r="AQ33" s="76"/>
      <c r="AR33" s="173"/>
      <c r="AS33" s="11"/>
      <c r="AT33" s="11"/>
      <c r="AV33" s="6"/>
      <c r="AW33" s="6"/>
      <c r="AX33" s="6"/>
      <c r="AY33" s="84"/>
    </row>
    <row r="34" spans="1:51" ht="20.100000000000001" customHeight="1" x14ac:dyDescent="0.2">
      <c r="A34" s="61"/>
      <c r="B34" s="167"/>
      <c r="C34" s="103" t="str">
        <f>IF(AND($X$6=""),"",$X$6)</f>
        <v/>
      </c>
      <c r="D34" s="104"/>
      <c r="E34" s="105"/>
      <c r="F34" s="78" t="str">
        <f>IF(AND($X$10=""),"",$X$10)</f>
        <v/>
      </c>
      <c r="G34" s="79"/>
      <c r="H34" s="80"/>
      <c r="I34" s="78" t="str">
        <f>IF(AND($X$14=""),"",$X$14)</f>
        <v/>
      </c>
      <c r="J34" s="79"/>
      <c r="K34" s="80"/>
      <c r="L34" s="78" t="str">
        <f>IF(AND($X$18=""),"",$X$18)</f>
        <v/>
      </c>
      <c r="M34" s="79"/>
      <c r="N34" s="80"/>
      <c r="O34" s="78" t="str">
        <f>IF(AND($X$22=""),"",$X$22)</f>
        <v/>
      </c>
      <c r="P34" s="79"/>
      <c r="Q34" s="80"/>
      <c r="R34" s="78" t="str">
        <f>IF(AND($X$26=""),"",$X$26)</f>
        <v/>
      </c>
      <c r="S34" s="79"/>
      <c r="T34" s="80"/>
      <c r="U34" s="78" t="str">
        <f>IF(AND($X$30=""),"",$X$30)</f>
        <v/>
      </c>
      <c r="V34" s="79"/>
      <c r="W34" s="80"/>
      <c r="X34" s="97"/>
      <c r="Y34" s="98"/>
      <c r="Z34" s="99"/>
      <c r="AA34" s="109"/>
      <c r="AB34" s="110"/>
      <c r="AC34" s="111"/>
      <c r="AD34" s="78"/>
      <c r="AE34" s="79"/>
      <c r="AF34" s="80"/>
      <c r="AG34" s="78"/>
      <c r="AH34" s="79"/>
      <c r="AI34" s="80"/>
      <c r="AJ34" s="76"/>
      <c r="AK34" s="76"/>
      <c r="AL34" s="76"/>
      <c r="AM34" s="76"/>
      <c r="AN34" s="76"/>
      <c r="AO34" s="76"/>
      <c r="AP34" s="76"/>
      <c r="AQ34" s="76"/>
      <c r="AR34" s="173"/>
      <c r="AS34" s="11"/>
      <c r="AT34" s="11"/>
      <c r="AV34" s="6"/>
      <c r="AW34" s="6"/>
      <c r="AX34" s="6"/>
      <c r="AY34" s="84"/>
    </row>
    <row r="35" spans="1:51" ht="24" customHeight="1" x14ac:dyDescent="0.2">
      <c r="A35" s="62"/>
      <c r="B35" s="168"/>
      <c r="C35" s="12">
        <f>IF(AND($Z$7=""),"",$Z$7)</f>
        <v>3</v>
      </c>
      <c r="D35" s="16" t="str">
        <f>IF(AND($C35="",$E35=""),"",IF($C35&gt;$E35,"○",IF($C35=$E35,"△",IF($C35&lt;$E35,"●"))))</f>
        <v>●</v>
      </c>
      <c r="E35" s="17">
        <f>IF(AND($X$7=""),"",$X$7)</f>
        <v>5</v>
      </c>
      <c r="F35" s="33">
        <f>IF(AND(Z$11=""),"",Z$11)</f>
        <v>0</v>
      </c>
      <c r="G35" s="34" t="str">
        <f>IF(AND($F35="",$H35=""),"",IF($F35&gt;$H35,"○",IF($F35=$H35,"△",IF($F35&lt;$H35,"●"))))</f>
        <v>●</v>
      </c>
      <c r="H35" s="35">
        <f>IF(AND(X$11=""),"",X$11)</f>
        <v>1</v>
      </c>
      <c r="I35" s="33">
        <f>IF(AND($Z$15=""),"",$Z$15)</f>
        <v>0</v>
      </c>
      <c r="J35" s="34" t="str">
        <f>IF(AND($I35="",$K35=""),"",IF($I35&gt;$K35,"○",IF($I35=$K35,"△",IF($I35&lt;$K35,"●"))))</f>
        <v>△</v>
      </c>
      <c r="K35" s="35">
        <f>IF(AND($X$15=""),"",$X$15)</f>
        <v>0</v>
      </c>
      <c r="L35" s="33">
        <f>IF(AND($Z$19=""),"",$Z$19)</f>
        <v>1</v>
      </c>
      <c r="M35" s="34" t="str">
        <f>IF(AND($L35="",$N35=""),"",IF($L35&gt;$N35,"○",IF($L35=$N35,"△",IF($L35&lt;$N35,"●"))))</f>
        <v>●</v>
      </c>
      <c r="N35" s="35">
        <f>IF(AND($X$19=""),"",$X$19)</f>
        <v>4</v>
      </c>
      <c r="O35" s="33">
        <f>IF(AND($Z$23=""),"",$Z$23)</f>
        <v>1</v>
      </c>
      <c r="P35" s="34" t="str">
        <f>IF(AND($O35="",$Q35=""),"",IF($O35&gt;$Q35,"○",IF($O35=$Q35,"△",IF($O35&lt;$Q35,"●"))))</f>
        <v>●</v>
      </c>
      <c r="Q35" s="35">
        <f>IF(AND($X$23=""),"",$X$23)</f>
        <v>3</v>
      </c>
      <c r="R35" s="33">
        <f>IF(AND($Z$27=""),"",$Z$27)</f>
        <v>0</v>
      </c>
      <c r="S35" s="34" t="str">
        <f>IF(AND($R35="",$T35=""),"",IF($R35&gt;$T35,"○",IF($R35=$T35,"△",IF($R35&lt;$T35,"●"))))</f>
        <v>●</v>
      </c>
      <c r="T35" s="35">
        <f>IF(AND($X$27=""),"",$X$27)</f>
        <v>1</v>
      </c>
      <c r="U35" s="33">
        <f>IF(AND($Z$31=""),"",$Z$31)</f>
        <v>2</v>
      </c>
      <c r="V35" s="34" t="str">
        <f>IF(AND($U35="",$W35=""),"",IF($U35&gt;$W35,"○",IF($U35=$W35,"△",IF($U35&lt;$W35,"●"))))</f>
        <v>△</v>
      </c>
      <c r="W35" s="35">
        <f>IF(AND($X$31=""),"",$X$31)</f>
        <v>2</v>
      </c>
      <c r="X35" s="100"/>
      <c r="Y35" s="101"/>
      <c r="Z35" s="102"/>
      <c r="AA35" s="33">
        <v>2</v>
      </c>
      <c r="AB35" s="34" t="str">
        <f>IF(AND($AA35="",$AC35=""),"",IF($AA35&gt;$AC35,"○",IF($AA35=$AC35,"△",IF($AA35&lt;$AC35,"●"))))</f>
        <v>○</v>
      </c>
      <c r="AC35" s="35">
        <v>0</v>
      </c>
      <c r="AD35" s="33">
        <v>2</v>
      </c>
      <c r="AE35" s="34" t="str">
        <f>IF(AND($AD35="",$AF35=""),"",IF($AD35&gt;$AF35,"○",IF($AD35=$AF35,"△",IF($AD35&lt;$AF35,"●"))))</f>
        <v>●</v>
      </c>
      <c r="AF35" s="35">
        <v>6</v>
      </c>
      <c r="AG35" s="33">
        <v>2</v>
      </c>
      <c r="AH35" s="34" t="str">
        <f>IF(AND($AG35="",$AI35=""),"",IF($AG35&gt;$AI35,"○",IF($AG35=$AI35,"△",IF($AG35&lt;$AI35,"●"))))</f>
        <v>○</v>
      </c>
      <c r="AI35" s="35">
        <v>1</v>
      </c>
      <c r="AJ35" s="77"/>
      <c r="AK35" s="77"/>
      <c r="AL35" s="77"/>
      <c r="AM35" s="77"/>
      <c r="AN35" s="77"/>
      <c r="AO35" s="77"/>
      <c r="AP35" s="77"/>
      <c r="AQ35" s="77"/>
      <c r="AR35" s="174"/>
      <c r="AS35" s="13">
        <f>COUNTIF(C35:AI35,"○")*3</f>
        <v>6</v>
      </c>
      <c r="AT35" s="13">
        <f>COUNTIF(C35:AI35,"△")*1</f>
        <v>2</v>
      </c>
      <c r="AU35" s="13">
        <f>COUNTIF(C35:AI35,"●")*0</f>
        <v>0</v>
      </c>
      <c r="AV35" s="14" t="str">
        <f>B32</f>
        <v>砧</v>
      </c>
      <c r="AW35" s="14"/>
      <c r="AX35" s="6"/>
      <c r="AY35" s="84"/>
    </row>
    <row r="36" spans="1:51" ht="20.100000000000001" customHeight="1" x14ac:dyDescent="0.2">
      <c r="A36" s="60">
        <v>9</v>
      </c>
      <c r="B36" s="166" t="s">
        <v>122</v>
      </c>
      <c r="C36" s="88">
        <f>IF(AND($AA$4=""),"",$AA$4)</f>
        <v>42952</v>
      </c>
      <c r="D36" s="89"/>
      <c r="E36" s="90"/>
      <c r="F36" s="72">
        <f>IF(AND($AA$8=""),"",$AA$8)</f>
        <v>42973</v>
      </c>
      <c r="G36" s="73"/>
      <c r="H36" s="74"/>
      <c r="I36" s="72">
        <f>IF(AND($AA$12=""),"",$AA$12)</f>
        <v>43008</v>
      </c>
      <c r="J36" s="73"/>
      <c r="K36" s="74"/>
      <c r="L36" s="72">
        <f>IF(AND($AA$16=""),"",$AA$16)</f>
        <v>42910</v>
      </c>
      <c r="M36" s="73"/>
      <c r="N36" s="74"/>
      <c r="O36" s="72">
        <f>IF(AND($AA$20=""),"",$AA$20)</f>
        <v>42933</v>
      </c>
      <c r="P36" s="73"/>
      <c r="Q36" s="74"/>
      <c r="R36" s="72">
        <f>IF(AND($AA$24=""),"",$AA$24)</f>
        <v>42988</v>
      </c>
      <c r="S36" s="73"/>
      <c r="T36" s="74"/>
      <c r="U36" s="72">
        <f>IF(AND($AA$28=""),"",$AA$28)</f>
        <v>42996</v>
      </c>
      <c r="V36" s="73"/>
      <c r="W36" s="74"/>
      <c r="X36" s="72">
        <f>IF(AND($AA$32=""),"",$AA$32)</f>
        <v>42980</v>
      </c>
      <c r="Y36" s="73"/>
      <c r="Z36" s="74"/>
      <c r="AA36" s="94"/>
      <c r="AB36" s="95"/>
      <c r="AC36" s="96"/>
      <c r="AD36" s="72">
        <v>42938</v>
      </c>
      <c r="AE36" s="73"/>
      <c r="AF36" s="74"/>
      <c r="AG36" s="72">
        <v>42910</v>
      </c>
      <c r="AH36" s="73"/>
      <c r="AI36" s="74"/>
      <c r="AJ36" s="75">
        <f t="shared" ref="AJ36" si="63">IF(AND($D39="",$G39="",$J39="",$M39="",$P39="",$S39="",$V39="",$Y39="",$AB39="",$AE39="",$AH39=""),"",SUM((COUNTIF($C39:$AI39,"○")),(COUNTIF($C39:$AI39,"●")),(COUNTIF($C39:$AI39,"△"))))</f>
        <v>10</v>
      </c>
      <c r="AK36" s="75">
        <f t="shared" ref="AK36" si="64">IF(AND($D39="",$G39="",$J39="",$M39="",$P39="",$S39="",$V39="",$Y39="",$AB39="",$AE39="",$AH39=""),"",SUM($AS39:$AU39))</f>
        <v>6</v>
      </c>
      <c r="AL36" s="75">
        <f t="shared" ref="AL36" si="65">IF(AND($D39="",$G39="",$J39="",$J39="",$M39="",$P39="",$S39="",$V39="",$Y39="",$AB39="",$AE39="",$AH39=""),"",COUNTIF(C39:AI39,"○"))</f>
        <v>2</v>
      </c>
      <c r="AM36" s="75">
        <f t="shared" ref="AM36" si="66">IF(AND($D39="",$G39="",$J39="",$J39="",$M39="",$P39="",$S39="",$V39="",$Y39="",$AB39="",$AE39="",$AH39=""),"",COUNTIF(C39:AI39,"●"))</f>
        <v>8</v>
      </c>
      <c r="AN36" s="75">
        <f t="shared" ref="AN36" si="67">IF(AND($D39="",$G39="",$J39="",$J39="",$M39="",$P39="",$S39="",$V39="",$Y39="",$AB39="",$AE39="",$AH39=""),"",COUNTIF(C39:AI39,"△"))</f>
        <v>0</v>
      </c>
      <c r="AO36" s="75">
        <f t="shared" ref="AO36" si="68">IF(AND($C39="",$F39="",$I39="",$L39="",$O39="",$R39="",$U39="",$X39="",$AA39="",$AD39="",$AG39=""),"",SUM($C39,$F39,$I39,$L39,$O39,$R39,$U39,$X39,$AA39,$AD39,$AG39))</f>
        <v>13</v>
      </c>
      <c r="AP36" s="75">
        <f t="shared" ref="AP36" si="69">IF(AND($E39="",$H39="",$K39="",$N39="",$Q39="",$T39="",$W39="",$Z39="",$AC39="",$AF39="",$AI39=""),"",SUM($E39,$H39,$K39,$N39,$Q39,$T39,$W39,$Z39,$AC39,$AF39,$AI39))</f>
        <v>38</v>
      </c>
      <c r="AQ36" s="75">
        <f t="shared" ref="AQ36" si="70">IF(AND($AO36="",$AP36=""),"",($AO36-$AP36))</f>
        <v>-25</v>
      </c>
      <c r="AR36" s="172">
        <f>IF(AND($AJ36=""),"",RANK(AY36,AY$4:AY$47))</f>
        <v>11</v>
      </c>
      <c r="AS36" s="11"/>
      <c r="AT36" s="11"/>
      <c r="AV36" s="6"/>
      <c r="AW36" s="6"/>
      <c r="AX36" s="6"/>
      <c r="AY36" s="84">
        <f t="shared" ref="AY36" si="71">IFERROR(AK36+AQ36*0.01,"")</f>
        <v>5.75</v>
      </c>
    </row>
    <row r="37" spans="1:51" ht="20.100000000000001" customHeight="1" x14ac:dyDescent="0.2">
      <c r="A37" s="61"/>
      <c r="B37" s="167"/>
      <c r="C37" s="91" t="str">
        <f>IF(AND($AA$5=""),"",$AA$5)</f>
        <v>緑地G</v>
      </c>
      <c r="D37" s="92"/>
      <c r="E37" s="93"/>
      <c r="F37" s="139" t="str">
        <f>IF(AND($AA$9=""),"",$AA$9)</f>
        <v>緑地G</v>
      </c>
      <c r="G37" s="140"/>
      <c r="H37" s="141"/>
      <c r="I37" s="139" t="str">
        <f>IF(AND($AA$13=""),"",$AA$13)</f>
        <v>緑地Ｇ</v>
      </c>
      <c r="J37" s="140"/>
      <c r="K37" s="141"/>
      <c r="L37" s="139" t="str">
        <f>IF(AND($AA$17=""),"",$AA$17)</f>
        <v>緑地G</v>
      </c>
      <c r="M37" s="140"/>
      <c r="N37" s="141"/>
      <c r="O37" s="139" t="str">
        <f>IF(AND($AA$21=""),"",$AA$21)</f>
        <v>緑地G</v>
      </c>
      <c r="P37" s="140"/>
      <c r="Q37" s="141"/>
      <c r="R37" s="139" t="str">
        <f>IF(AND($AA$25=""),"",$AA$25)</f>
        <v>緑地G</v>
      </c>
      <c r="S37" s="140"/>
      <c r="T37" s="141"/>
      <c r="U37" s="139" t="str">
        <f>IF(AND($AA$29=""),"",$AA$29)</f>
        <v>緑地G</v>
      </c>
      <c r="V37" s="140"/>
      <c r="W37" s="141"/>
      <c r="X37" s="139"/>
      <c r="Y37" s="140"/>
      <c r="Z37" s="141"/>
      <c r="AA37" s="97"/>
      <c r="AB37" s="98"/>
      <c r="AC37" s="99"/>
      <c r="AD37" s="85" t="s">
        <v>25</v>
      </c>
      <c r="AE37" s="86"/>
      <c r="AF37" s="87"/>
      <c r="AG37" s="85" t="s">
        <v>126</v>
      </c>
      <c r="AH37" s="86"/>
      <c r="AI37" s="87"/>
      <c r="AJ37" s="76"/>
      <c r="AK37" s="76"/>
      <c r="AL37" s="76"/>
      <c r="AM37" s="76"/>
      <c r="AN37" s="76"/>
      <c r="AO37" s="76"/>
      <c r="AP37" s="76"/>
      <c r="AQ37" s="76"/>
      <c r="AR37" s="173"/>
      <c r="AS37" s="11"/>
      <c r="AT37" s="11"/>
      <c r="AV37" s="6"/>
      <c r="AW37" s="6"/>
      <c r="AX37" s="6"/>
      <c r="AY37" s="84"/>
    </row>
    <row r="38" spans="1:51" ht="20.100000000000001" customHeight="1" x14ac:dyDescent="0.2">
      <c r="A38" s="61"/>
      <c r="B38" s="167"/>
      <c r="C38" s="103" t="str">
        <f>IF(AND($AA$6=""),"",$AA$6)</f>
        <v/>
      </c>
      <c r="D38" s="104"/>
      <c r="E38" s="105"/>
      <c r="F38" s="136" t="str">
        <f>IF(AND($AA$10=""),"",$AA$10)</f>
        <v/>
      </c>
      <c r="G38" s="137"/>
      <c r="H38" s="138"/>
      <c r="I38" s="136" t="str">
        <f>IF(AND($AA$14=""),"",$AA$14)</f>
        <v/>
      </c>
      <c r="J38" s="137"/>
      <c r="K38" s="138"/>
      <c r="L38" s="136" t="str">
        <f>IF(AND($AA$18=""),"",$AA$18)</f>
        <v/>
      </c>
      <c r="M38" s="137"/>
      <c r="N38" s="138"/>
      <c r="O38" s="136" t="str">
        <f>IF(AND($AA$22=""),"",$AA$22)</f>
        <v/>
      </c>
      <c r="P38" s="137"/>
      <c r="Q38" s="138"/>
      <c r="R38" s="136" t="str">
        <f>IF(AND($AA$26=""),"",$AA$26)</f>
        <v/>
      </c>
      <c r="S38" s="137"/>
      <c r="T38" s="138"/>
      <c r="U38" s="136" t="str">
        <f>IF(AND($AA$30=""),"",$AA$30)</f>
        <v/>
      </c>
      <c r="V38" s="137"/>
      <c r="W38" s="138"/>
      <c r="X38" s="136" t="str">
        <f>IF(AND($AA$34=""),"",$AA$34)</f>
        <v/>
      </c>
      <c r="Y38" s="137"/>
      <c r="Z38" s="138"/>
      <c r="AA38" s="97"/>
      <c r="AB38" s="98"/>
      <c r="AC38" s="99"/>
      <c r="AD38" s="78"/>
      <c r="AE38" s="79"/>
      <c r="AF38" s="80"/>
      <c r="AG38" s="78"/>
      <c r="AH38" s="79"/>
      <c r="AI38" s="80"/>
      <c r="AJ38" s="76"/>
      <c r="AK38" s="76"/>
      <c r="AL38" s="76"/>
      <c r="AM38" s="76"/>
      <c r="AN38" s="76"/>
      <c r="AO38" s="76"/>
      <c r="AP38" s="76"/>
      <c r="AQ38" s="76"/>
      <c r="AR38" s="173"/>
      <c r="AS38" s="11"/>
      <c r="AT38" s="11"/>
      <c r="AV38" s="6"/>
      <c r="AW38" s="6"/>
      <c r="AX38" s="6"/>
      <c r="AY38" s="84"/>
    </row>
    <row r="39" spans="1:51" ht="24" customHeight="1" x14ac:dyDescent="0.2">
      <c r="A39" s="62"/>
      <c r="B39" s="168"/>
      <c r="C39" s="12">
        <f>IF(AND($AC$7=""),"",$AC$7)</f>
        <v>2</v>
      </c>
      <c r="D39" s="16" t="str">
        <f>IF(AND($C39="",$E39=""),"",IF($C39&gt;$E39,"○",IF($C39=$E39,"△",IF($C39&lt;$E39,"●"))))</f>
        <v>●</v>
      </c>
      <c r="E39" s="17">
        <f>IF(AND($AA$7=""),"",$AA$7)</f>
        <v>8</v>
      </c>
      <c r="F39" s="33">
        <f>IF(AND(AC$11=""),"",AC$11)</f>
        <v>0</v>
      </c>
      <c r="G39" s="34" t="str">
        <f>IF(AND($F39="",$H39=""),"",IF($F39&gt;$H39,"○",IF($F39=$H39,"△",IF($F39&lt;$H39,"●"))))</f>
        <v>●</v>
      </c>
      <c r="H39" s="35">
        <f>IF(AND(AA$11=""),"",AA$11)</f>
        <v>4</v>
      </c>
      <c r="I39" s="33">
        <f>IF(AND($AC$15=""),"",$AC$15)</f>
        <v>1</v>
      </c>
      <c r="J39" s="34" t="str">
        <f>IF(AND($I39="",$K39=""),"",IF($I39&gt;$K39,"○",IF($I39=$K39,"△",IF($I39&lt;$K39,"●"))))</f>
        <v>●</v>
      </c>
      <c r="K39" s="35">
        <f>IF(AND($AA$15=""),"",$AA$15)</f>
        <v>8</v>
      </c>
      <c r="L39" s="33">
        <f>IF(AND($AC$19=""),"",$AC$19)</f>
        <v>1</v>
      </c>
      <c r="M39" s="34" t="str">
        <f>IF(AND($L39="",$N39=""),"",IF($L39&gt;$N39,"○",IF($L39=$N39,"△",IF($L39&lt;$N39,"●"))))</f>
        <v>●</v>
      </c>
      <c r="N39" s="35">
        <f>IF(AND($AA$19=""),"",$AA$19)</f>
        <v>3</v>
      </c>
      <c r="O39" s="33">
        <f>IF(AND($AC$23=""),"",$AC$23)</f>
        <v>0</v>
      </c>
      <c r="P39" s="34" t="str">
        <f>IF(AND($O39="",$Q39=""),"",IF($O39&gt;$Q39,"○",IF($O39=$Q39,"△",IF($O39&lt;$Q39,"●"))))</f>
        <v>●</v>
      </c>
      <c r="Q39" s="35">
        <f>IF(AND($AA$23=""),"",$AA$23)</f>
        <v>4</v>
      </c>
      <c r="R39" s="33">
        <f>IF(AND($AC$27=""),"",$AC$27)</f>
        <v>0</v>
      </c>
      <c r="S39" s="34" t="str">
        <f>IF(AND($R39="",$T39=""),"",IF($R39&gt;$T39,"○",IF($R39=$T39,"△",IF($R39&lt;$T39,"●"))))</f>
        <v>●</v>
      </c>
      <c r="T39" s="35">
        <f>IF(AND($AA$27=""),"",$AA$27)</f>
        <v>3</v>
      </c>
      <c r="U39" s="33">
        <f>IF(AND($AC$31=""),"",$AC$31)</f>
        <v>4</v>
      </c>
      <c r="V39" s="34" t="str">
        <f>IF(AND($U39="",$W39=""),"",IF($U39&gt;$W39,"○",IF($U39=$W39,"△",IF($U39&lt;$W39,"●"))))</f>
        <v>○</v>
      </c>
      <c r="W39" s="35">
        <f>IF(AND($AA$31=""),"",$AA$31)</f>
        <v>1</v>
      </c>
      <c r="X39" s="33">
        <f>IF(AND($AC$35=""),"",$AC$35)</f>
        <v>0</v>
      </c>
      <c r="Y39" s="34" t="str">
        <f>IF(AND($X39="",$Z39=""),"",IF($X39&gt;$Z39,"○",IF($X39=$Z39,"△",IF($X39&lt;$Z39,"●"))))</f>
        <v>●</v>
      </c>
      <c r="Z39" s="35">
        <f>IF(AND($AA$35=""),"",$AA$35)</f>
        <v>2</v>
      </c>
      <c r="AA39" s="100"/>
      <c r="AB39" s="101"/>
      <c r="AC39" s="102"/>
      <c r="AD39" s="33">
        <v>2</v>
      </c>
      <c r="AE39" s="34" t="str">
        <f>IF(AND($AD39="",$AF39=""),"",IF($AD39&gt;$AF39,"○",IF($AD39=$AF39,"△",IF($AD39&lt;$AF39,"●"))))</f>
        <v>○</v>
      </c>
      <c r="AF39" s="35">
        <v>1</v>
      </c>
      <c r="AG39" s="33">
        <v>3</v>
      </c>
      <c r="AH39" s="34" t="str">
        <f>IF(AND($AG39="",$AI39=""),"",IF($AG39&gt;$AI39,"○",IF($AG39=$AI39,"△",IF($AG39&lt;$AI39,"●"))))</f>
        <v>●</v>
      </c>
      <c r="AI39" s="35">
        <v>4</v>
      </c>
      <c r="AJ39" s="77"/>
      <c r="AK39" s="77"/>
      <c r="AL39" s="77"/>
      <c r="AM39" s="77"/>
      <c r="AN39" s="77"/>
      <c r="AO39" s="77"/>
      <c r="AP39" s="77"/>
      <c r="AQ39" s="77"/>
      <c r="AR39" s="174"/>
      <c r="AS39" s="13">
        <f>COUNTIF(C39:AI39,"○")*3</f>
        <v>6</v>
      </c>
      <c r="AT39" s="13">
        <f>COUNTIF(C39:AI39,"△")*1</f>
        <v>0</v>
      </c>
      <c r="AU39" s="13">
        <f>COUNTIF(C39:AI39,"●")*0</f>
        <v>0</v>
      </c>
      <c r="AV39" s="14" t="str">
        <f>B36</f>
        <v>京西</v>
      </c>
      <c r="AW39" s="14"/>
      <c r="AX39" s="6"/>
      <c r="AY39" s="84"/>
    </row>
    <row r="40" spans="1:51" ht="20.100000000000001" customHeight="1" x14ac:dyDescent="0.2">
      <c r="A40" s="118">
        <v>10</v>
      </c>
      <c r="B40" s="166" t="s">
        <v>131</v>
      </c>
      <c r="C40" s="88">
        <f>IF(AND($AD$4=""),"",$AD$4)</f>
        <v>42925</v>
      </c>
      <c r="D40" s="89"/>
      <c r="E40" s="90"/>
      <c r="F40" s="72">
        <f>IF(AND($AD$8=""),"",$AD$8)</f>
        <v>43002</v>
      </c>
      <c r="G40" s="73"/>
      <c r="H40" s="74"/>
      <c r="I40" s="72">
        <f>IF(AND($AD$12=""),"",$AD$12)</f>
        <v>42981</v>
      </c>
      <c r="J40" s="73"/>
      <c r="K40" s="74"/>
      <c r="L40" s="72">
        <f>IF(AND($AD$16=""),"",$AD$16)</f>
        <v>42952</v>
      </c>
      <c r="M40" s="73"/>
      <c r="N40" s="74"/>
      <c r="O40" s="72">
        <f>IF(AND($AD$20=""),"",$AD$20)</f>
        <v>43009</v>
      </c>
      <c r="P40" s="73"/>
      <c r="Q40" s="74"/>
      <c r="R40" s="72">
        <f>IF(AND($AD$24=""),"",$AD$24)</f>
        <v>42973</v>
      </c>
      <c r="S40" s="73"/>
      <c r="T40" s="74"/>
      <c r="U40" s="72">
        <f>IF(AND($AD$28=""),"",$AD$28)</f>
        <v>42933</v>
      </c>
      <c r="V40" s="73"/>
      <c r="W40" s="74"/>
      <c r="X40" s="72">
        <f>IF(AND($AD$32=""),"",$AD$32)</f>
        <v>42932</v>
      </c>
      <c r="Y40" s="73"/>
      <c r="Z40" s="74"/>
      <c r="AA40" s="72">
        <f>IF(AND($AD$36=""),"",$AD$36)</f>
        <v>42938</v>
      </c>
      <c r="AB40" s="73"/>
      <c r="AC40" s="74"/>
      <c r="AD40" s="94"/>
      <c r="AE40" s="95"/>
      <c r="AF40" s="96"/>
      <c r="AG40" s="72">
        <v>42996</v>
      </c>
      <c r="AH40" s="73"/>
      <c r="AI40" s="74"/>
      <c r="AJ40" s="75">
        <f t="shared" ref="AJ40" si="72">IF(AND($D43="",$G43="",$J43="",$M43="",$P43="",$S43="",$V43="",$Y43="",$AB43="",$AE43="",$AH43=""),"",SUM((COUNTIF($C43:$AI43,"○")),(COUNTIF($C43:$AI43,"●")),(COUNTIF($C43:$AI43,"△"))))</f>
        <v>10</v>
      </c>
      <c r="AK40" s="75">
        <f t="shared" ref="AK40" si="73">IF(AND($D43="",$G43="",$J43="",$M43="",$P43="",$S43="",$V43="",$Y43="",$AB43="",$AE43="",$AH43=""),"",SUM($AS43:$AU43))</f>
        <v>6</v>
      </c>
      <c r="AL40" s="75">
        <f t="shared" ref="AL40" si="74">IF(AND($D43="",$G43="",$J43="",$J43="",$M43="",$P43="",$S43="",$V43="",$Y43="",$AB43="",$AE43="",$AH43=""),"",COUNTIF(C43:AI43,"○"))</f>
        <v>1</v>
      </c>
      <c r="AM40" s="75">
        <f t="shared" ref="AM40" si="75">IF(AND($D43="",$G43="",$J43="",$J43="",$M43="",$P43="",$S43="",$V43="",$Y43="",$AB43="",$AE43="",$AH43=""),"",COUNTIF(C43:AI43,"●"))</f>
        <v>6</v>
      </c>
      <c r="AN40" s="75">
        <f t="shared" ref="AN40" si="76">IF(AND($D43="",$G43="",$J43="",$J43="",$M43="",$P43="",$S43="",$V43="",$Y43="",$AB43="",$AE43="",$AH43=""),"",COUNTIF(C43:AI43,"△"))</f>
        <v>3</v>
      </c>
      <c r="AO40" s="75">
        <f t="shared" ref="AO40" si="77">IF(AND($C43="",$F43="",$I43="",$L43="",$O43="",$R43="",$U43="",$X43="",$AA43="",$AD43="",$AG43=""),"",SUM($C43,$F43,$I43,$L43,$O43,$R43,$U43,$X43,$AA43,$AD43,$AG43))</f>
        <v>14</v>
      </c>
      <c r="AP40" s="75">
        <f t="shared" ref="AP40" si="78">IF(AND($E43="",$H43="",$K43="",$N43="",$Q43="",$T43="",$W43="",$Z43="",$AC43="",$AF43="",$AI43=""),"",SUM($E43,$H43,$K43,$N43,$Q43,$T43,$W43,$Z43,$AC43,$AF43,$AI43))</f>
        <v>20</v>
      </c>
      <c r="AQ40" s="75">
        <f t="shared" ref="AQ40" si="79">IF(AND($AO40="",$AP40=""),"",($AO40-$AP40))</f>
        <v>-6</v>
      </c>
      <c r="AR40" s="172">
        <f>IF(AND($AJ40=""),"",RANK(AY40,AY$4:AY$47))</f>
        <v>10</v>
      </c>
      <c r="AS40" s="11"/>
      <c r="AT40" s="11"/>
      <c r="AV40" s="6"/>
      <c r="AW40" s="6"/>
      <c r="AX40" s="6"/>
      <c r="AY40" s="84">
        <f t="shared" ref="AY40" si="80">IFERROR(AK40+AQ40*0.01,"")</f>
        <v>5.94</v>
      </c>
    </row>
    <row r="41" spans="1:51" ht="20.100000000000001" customHeight="1" x14ac:dyDescent="0.2">
      <c r="A41" s="119"/>
      <c r="B41" s="167"/>
      <c r="C41" s="91" t="str">
        <f>IF(AND($AD$5=""),"",$AD$5)</f>
        <v>緑地Ｇ</v>
      </c>
      <c r="D41" s="92"/>
      <c r="E41" s="93"/>
      <c r="F41" s="85" t="str">
        <f>IF(AND($AD$9=""),"",$AD$9)</f>
        <v>赤堤小</v>
      </c>
      <c r="G41" s="86"/>
      <c r="H41" s="87"/>
      <c r="I41" s="85" t="str">
        <f>IF(AND($AD$13=""),"",$AD$13)</f>
        <v>緑地G</v>
      </c>
      <c r="J41" s="86"/>
      <c r="K41" s="87"/>
      <c r="L41" s="85" t="str">
        <f>IF(AND($AD$17=""),"",$AD$17)</f>
        <v>緑地G</v>
      </c>
      <c r="M41" s="86"/>
      <c r="N41" s="87"/>
      <c r="O41" s="85" t="str">
        <f>IF(AND($AD$21=""),"",$AD$21)</f>
        <v>緑地Ｇ</v>
      </c>
      <c r="P41" s="86"/>
      <c r="Q41" s="87"/>
      <c r="R41" s="85" t="str">
        <f>IF(AND($AD$25=""),"",$AD$25)</f>
        <v>緑地Ｇ</v>
      </c>
      <c r="S41" s="86"/>
      <c r="T41" s="87"/>
      <c r="U41" s="85" t="str">
        <f>IF(AND($AD$29=""),"",$AD$29)</f>
        <v>千歳台小</v>
      </c>
      <c r="V41" s="86"/>
      <c r="W41" s="87"/>
      <c r="X41" s="85" t="str">
        <f>IF(AND($AD$33=""),"",$AD$33)</f>
        <v>緑地G</v>
      </c>
      <c r="Y41" s="86"/>
      <c r="Z41" s="87"/>
      <c r="AA41" s="85" t="str">
        <f>IF(AND($AD$37=""),"",$AD$37)</f>
        <v>緑地G</v>
      </c>
      <c r="AB41" s="86"/>
      <c r="AC41" s="87"/>
      <c r="AD41" s="97"/>
      <c r="AE41" s="98"/>
      <c r="AF41" s="99"/>
      <c r="AG41" s="85" t="s">
        <v>171</v>
      </c>
      <c r="AH41" s="86"/>
      <c r="AI41" s="87"/>
      <c r="AJ41" s="76"/>
      <c r="AK41" s="76"/>
      <c r="AL41" s="76"/>
      <c r="AM41" s="76"/>
      <c r="AN41" s="76"/>
      <c r="AO41" s="76"/>
      <c r="AP41" s="76"/>
      <c r="AQ41" s="76"/>
      <c r="AR41" s="173"/>
      <c r="AS41" s="11"/>
      <c r="AT41" s="11"/>
      <c r="AV41" s="6"/>
      <c r="AW41" s="6"/>
      <c r="AX41" s="6"/>
      <c r="AY41" s="84"/>
    </row>
    <row r="42" spans="1:51" ht="20.100000000000001" customHeight="1" x14ac:dyDescent="0.2">
      <c r="A42" s="119"/>
      <c r="B42" s="167"/>
      <c r="C42" s="103" t="str">
        <f>IF(AND($AD$6=""),"",$AD$6)</f>
        <v/>
      </c>
      <c r="D42" s="104"/>
      <c r="E42" s="105"/>
      <c r="F42" s="78" t="str">
        <f>IF(AND($AD$10=""),"",$AD$10)</f>
        <v/>
      </c>
      <c r="G42" s="79"/>
      <c r="H42" s="80"/>
      <c r="I42" s="78" t="str">
        <f>IF(AND($AD$14=""),"",$AD$14)</f>
        <v/>
      </c>
      <c r="J42" s="79"/>
      <c r="K42" s="80"/>
      <c r="L42" s="78" t="str">
        <f>IF(AND($AD$18=""),"",$AD$18)</f>
        <v/>
      </c>
      <c r="M42" s="79"/>
      <c r="N42" s="80"/>
      <c r="O42" s="78" t="str">
        <f>IF(AND($AD$22=""),"",$AD$22)</f>
        <v/>
      </c>
      <c r="P42" s="79"/>
      <c r="Q42" s="80"/>
      <c r="R42" s="78" t="str">
        <f>IF(AND($AD$26=""),"",$AD$26)</f>
        <v/>
      </c>
      <c r="S42" s="79"/>
      <c r="T42" s="80"/>
      <c r="U42" s="78" t="str">
        <f>IF(AND($AD$30=""),"",$AD$30)</f>
        <v/>
      </c>
      <c r="V42" s="79"/>
      <c r="W42" s="80"/>
      <c r="X42" s="78" t="str">
        <f>IF(AND($AD$34=""),"",$AD$34)</f>
        <v/>
      </c>
      <c r="Y42" s="79"/>
      <c r="Z42" s="80"/>
      <c r="AA42" s="78" t="str">
        <f>IF(AND($AD$38=""),"",$AD$38)</f>
        <v/>
      </c>
      <c r="AB42" s="79"/>
      <c r="AC42" s="80"/>
      <c r="AD42" s="97"/>
      <c r="AE42" s="98"/>
      <c r="AF42" s="99"/>
      <c r="AG42" s="78"/>
      <c r="AH42" s="79"/>
      <c r="AI42" s="80"/>
      <c r="AJ42" s="76"/>
      <c r="AK42" s="76"/>
      <c r="AL42" s="76"/>
      <c r="AM42" s="76"/>
      <c r="AN42" s="76"/>
      <c r="AO42" s="76"/>
      <c r="AP42" s="76"/>
      <c r="AQ42" s="76"/>
      <c r="AR42" s="173"/>
      <c r="AS42" s="11"/>
      <c r="AT42" s="11"/>
      <c r="AV42" s="6"/>
      <c r="AW42" s="6"/>
      <c r="AX42" s="6"/>
      <c r="AY42" s="84"/>
    </row>
    <row r="43" spans="1:51" ht="24" customHeight="1" x14ac:dyDescent="0.2">
      <c r="A43" s="120"/>
      <c r="B43" s="168"/>
      <c r="C43" s="12">
        <f>IF(AND($AF$7=""),"",$AF$7)</f>
        <v>4</v>
      </c>
      <c r="D43" s="16" t="str">
        <f>IF(AND($C43="",$E43=""),"",IF($C43&gt;$E43,"○",IF($C43=$E43,"△",IF($C43&lt;$E43,"●"))))</f>
        <v>●</v>
      </c>
      <c r="E43" s="17">
        <f>IF(AND($AD$7=""),"",$AD$7)</f>
        <v>5</v>
      </c>
      <c r="F43" s="33">
        <f>IF(AND(AF$11=""),"",AF$11)</f>
        <v>0</v>
      </c>
      <c r="G43" s="34" t="str">
        <f>IF(AND($F43="",$H43=""),"",IF($F43&gt;$H43,"○",IF($F43=$H43,"△",IF($F43&lt;$H43,"●"))))</f>
        <v>●</v>
      </c>
      <c r="H43" s="35">
        <f>IF(AND(AD$11=""),"",AD$11)</f>
        <v>1</v>
      </c>
      <c r="I43" s="33">
        <f>IF(AND($AF$15=""),"",$AF$15)</f>
        <v>0</v>
      </c>
      <c r="J43" s="34" t="str">
        <f>IF(AND($I43="",$K43=""),"",IF($I43&gt;$K43,"○",IF($I43=$K43,"△",IF($I43&lt;$K43,"●"))))</f>
        <v>●</v>
      </c>
      <c r="K43" s="35">
        <f>IF(AND($AD$15=""),"",$AD$15)</f>
        <v>3</v>
      </c>
      <c r="L43" s="33">
        <f>IF(AND($AF$19=""),"",$AF$19)</f>
        <v>0</v>
      </c>
      <c r="M43" s="34" t="str">
        <f>IF(AND($L43="",$N43=""),"",IF($L43&gt;$N43,"○",IF($L43=$N43,"△",IF($L43&lt;$N43,"●"))))</f>
        <v>●</v>
      </c>
      <c r="N43" s="35">
        <f>IF(AND($AD$19=""),"",$AD$19)</f>
        <v>1</v>
      </c>
      <c r="O43" s="33">
        <f>IF(AND($AF$23=""),"",$AF$23)</f>
        <v>0</v>
      </c>
      <c r="P43" s="34" t="str">
        <f>IF(AND($O43="",$Q43=""),"",IF($O43&gt;$Q43,"○",IF($O43=$Q43,"△",IF($O43&lt;$Q43,"●"))))</f>
        <v>●</v>
      </c>
      <c r="Q43" s="35">
        <f>IF(AND($AD$23=""),"",$AD$23)</f>
        <v>3</v>
      </c>
      <c r="R43" s="33">
        <f>IF(AND($AF$27=""),"",$AF$27)</f>
        <v>1</v>
      </c>
      <c r="S43" s="34" t="str">
        <f>IF(AND($R43="",$T43=""),"",IF($R43&gt;$T43,"○",IF($R43=$T43,"△",IF($R43&lt;$T43,"●"))))</f>
        <v>△</v>
      </c>
      <c r="T43" s="35">
        <f>IF(AND($AD$27=""),"",$AD$27)</f>
        <v>1</v>
      </c>
      <c r="U43" s="33">
        <f>IF(AND($AF$31=""),"",$AF$31)</f>
        <v>2</v>
      </c>
      <c r="V43" s="34" t="str">
        <f>IF(AND($U43="",$W43=""),"",IF($U43&gt;$W43,"○",IF($U43=$W43,"△",IF($U43&lt;$W43,"●"))))</f>
        <v>△</v>
      </c>
      <c r="W43" s="35">
        <f>IF(AND($AD$31=""),"",$AD$31)</f>
        <v>2</v>
      </c>
      <c r="X43" s="33">
        <f>IF(AND($AF$35=""),"",$AF$35)</f>
        <v>6</v>
      </c>
      <c r="Y43" s="34" t="str">
        <f>IF(AND($X43="",$Z43=""),"",IF($X43&gt;$Z43,"○",IF($X43=$Z43,"△",IF($X43&lt;$Z43,"●"))))</f>
        <v>○</v>
      </c>
      <c r="Z43" s="35">
        <f>IF(AND($AD$35=""),"",$AD$35)</f>
        <v>2</v>
      </c>
      <c r="AA43" s="33">
        <f>IF(AND($AF$39=""),"",$AF$39)</f>
        <v>1</v>
      </c>
      <c r="AB43" s="34" t="str">
        <f>IF(AND($AA43="",$AC43=""),"",IF($AA43&gt;$AC43,"○",IF($AA43=$AC43,"△",IF($AA43&lt;$AC43,"●"))))</f>
        <v>●</v>
      </c>
      <c r="AC43" s="35">
        <f>IF(AND($AD$39=""),"",$AD$39)</f>
        <v>2</v>
      </c>
      <c r="AD43" s="100"/>
      <c r="AE43" s="101"/>
      <c r="AF43" s="102"/>
      <c r="AG43" s="33">
        <v>0</v>
      </c>
      <c r="AH43" s="34" t="str">
        <f>IF(AND($AG43="",$AI43=""),"",IF($AG43&gt;$AI43,"○",IF($AG43=$AI43,"△",IF($AG43&lt;$AI43,"●"))))</f>
        <v>△</v>
      </c>
      <c r="AI43" s="35">
        <v>0</v>
      </c>
      <c r="AJ43" s="77"/>
      <c r="AK43" s="77"/>
      <c r="AL43" s="77"/>
      <c r="AM43" s="77"/>
      <c r="AN43" s="77"/>
      <c r="AO43" s="77"/>
      <c r="AP43" s="77"/>
      <c r="AQ43" s="77"/>
      <c r="AR43" s="174"/>
      <c r="AS43" s="13">
        <f>COUNTIF(C43:AI43,"○")*3</f>
        <v>3</v>
      </c>
      <c r="AT43" s="13">
        <f>COUNTIF(C43:AI43,"△")*1</f>
        <v>3</v>
      </c>
      <c r="AU43" s="13">
        <f>COUNTIF(C43:AI43,"●")*0</f>
        <v>0</v>
      </c>
      <c r="AV43" s="14" t="str">
        <f>B40</f>
        <v>やはた</v>
      </c>
      <c r="AW43" s="14"/>
      <c r="AX43" s="6"/>
      <c r="AY43" s="84"/>
    </row>
    <row r="44" spans="1:51" ht="20.100000000000001" customHeight="1" x14ac:dyDescent="0.2">
      <c r="A44" s="118">
        <v>11</v>
      </c>
      <c r="B44" s="166" t="s">
        <v>123</v>
      </c>
      <c r="C44" s="88">
        <f>IF(AND($AG$4=""),"",$AG$4)</f>
        <v>42933</v>
      </c>
      <c r="D44" s="89"/>
      <c r="E44" s="90"/>
      <c r="F44" s="72">
        <f>IF(AND($AG$8=""),"",$AG$8)</f>
        <v>42973</v>
      </c>
      <c r="G44" s="73"/>
      <c r="H44" s="74"/>
      <c r="I44" s="72">
        <f>IF(AND($AG$12=""),"",$AG$12)</f>
        <v>42925</v>
      </c>
      <c r="J44" s="73"/>
      <c r="K44" s="74"/>
      <c r="L44" s="72">
        <f>IF(AND($AG$16=""),"",$AG$16)</f>
        <v>42932</v>
      </c>
      <c r="M44" s="73"/>
      <c r="N44" s="74"/>
      <c r="O44" s="72">
        <f>IF(AND($AG$20=""),"",$AG$20)</f>
        <v>42910</v>
      </c>
      <c r="P44" s="73"/>
      <c r="Q44" s="74"/>
      <c r="R44" s="72">
        <f>IF(AND($AG$24=""),"",$AG$24)</f>
        <v>43009</v>
      </c>
      <c r="S44" s="73"/>
      <c r="T44" s="74"/>
      <c r="U44" s="72">
        <f>IF(AND($AG$28=""),"",$AG$28)</f>
        <v>42946</v>
      </c>
      <c r="V44" s="73"/>
      <c r="W44" s="74"/>
      <c r="X44" s="72">
        <f>IF(AND($AG$32=""),"",$AG$32)</f>
        <v>43009</v>
      </c>
      <c r="Y44" s="73"/>
      <c r="Z44" s="74"/>
      <c r="AA44" s="72">
        <f>IF(AND($AG$36=""),"",$AG$36)</f>
        <v>42910</v>
      </c>
      <c r="AB44" s="73"/>
      <c r="AC44" s="74"/>
      <c r="AD44" s="72">
        <f>IF(AND($AG$40=""),"",$AG$40)</f>
        <v>42996</v>
      </c>
      <c r="AE44" s="73"/>
      <c r="AF44" s="74"/>
      <c r="AG44" s="94"/>
      <c r="AH44" s="95"/>
      <c r="AI44" s="96"/>
      <c r="AJ44" s="75">
        <f t="shared" ref="AJ44" si="81">IF(AND($D47="",$G47="",$J47="",$M47="",$P47="",$S47="",$V47="",$Y47="",$AB47="",$AE47="",$AH47=""),"",SUM((COUNTIF($C47:$AI47,"○")),(COUNTIF($C47:$AI47,"●")),(COUNTIF($C47:$AI47,"△"))))</f>
        <v>10</v>
      </c>
      <c r="AK44" s="75">
        <f t="shared" ref="AK44" si="82">IF(AND($D47="",$G47="",$J47="",$M47="",$P47="",$S47="",$V47="",$Y47="",$AB47="",$AE47="",$AH47=""),"",SUM($AS47:$AU47))</f>
        <v>11</v>
      </c>
      <c r="AL44" s="75">
        <f t="shared" ref="AL44" si="83">IF(AND($D47="",$G47="",$J47="",$J47="",$M47="",$P47="",$S47="",$V47="",$Y47="",$AB47="",$AE47="",$AH47=""),"",COUNTIF(C47:AI47,"○"))</f>
        <v>3</v>
      </c>
      <c r="AM44" s="75">
        <f t="shared" ref="AM44" si="84">IF(AND($D47="",$G47="",$J47="",$J47="",$M47="",$P47="",$S47="",$V47="",$Y47="",$AB47="",$AE47="",$AH47=""),"",COUNTIF(C47:AI47,"●"))</f>
        <v>5</v>
      </c>
      <c r="AN44" s="75">
        <f t="shared" ref="AN44" si="85">IF(AND($D47="",$G47="",$J47="",$J47="",$M47="",$P47="",$S47="",$V47="",$Y47="",$AB47="",$AE47="",$AH47=""),"",COUNTIF(C47:AI47,"△"))</f>
        <v>2</v>
      </c>
      <c r="AO44" s="75">
        <f t="shared" ref="AO44" si="86">IF(AND($C47="",$F47="",$I47="",$L47="",$O47="",$R47="",$U47="",$X47="",$AA47="",$AD47="",$AG47=""),"",SUM($C47,$F47,$I47,$L47,$O47,$R47,$U47,$X47,$AA47,$AD47,$AG47))</f>
        <v>12</v>
      </c>
      <c r="AP44" s="75">
        <f t="shared" ref="AP44" si="87">IF(AND($E47="",$H47="",$K47="",$N47="",$Q47="",$T47="",$W47="",$Z47="",$AC47="",$AF47="",$AI47=""),"",SUM($E47,$H47,$K47,$N47,$Q47,$T47,$W47,$Z47,$AC47,$AF47,$AI47))</f>
        <v>15</v>
      </c>
      <c r="AQ44" s="75">
        <f t="shared" ref="AQ44" si="88">IF(AND($AO44="",$AP44=""),"",($AO44-$AP44))</f>
        <v>-3</v>
      </c>
      <c r="AR44" s="172">
        <f>IF(AND($AJ44=""),"",RANK(AY44,AY$4:AY$47))</f>
        <v>6</v>
      </c>
      <c r="AS44" s="11"/>
      <c r="AT44" s="11"/>
      <c r="AV44" s="6"/>
      <c r="AW44" s="6"/>
      <c r="AX44" s="6"/>
      <c r="AY44" s="84">
        <f t="shared" ref="AY44" si="89">IFERROR(AK44+AQ44*0.01,"")</f>
        <v>10.97</v>
      </c>
    </row>
    <row r="45" spans="1:51" ht="20.100000000000001" customHeight="1" x14ac:dyDescent="0.2">
      <c r="A45" s="119"/>
      <c r="B45" s="167"/>
      <c r="C45" s="91" t="str">
        <f>IF(AND($AG$5=""),"",$AG$5)</f>
        <v>緑地G</v>
      </c>
      <c r="D45" s="92"/>
      <c r="E45" s="93"/>
      <c r="F45" s="85" t="str">
        <f>IF(AND($AG$9=""),"",$AG$9)</f>
        <v>緑地Ｇ</v>
      </c>
      <c r="G45" s="86"/>
      <c r="H45" s="87"/>
      <c r="I45" s="85" t="str">
        <f>IF(AND($AG$13=""),"",$AG$13)</f>
        <v>緑地Ｇ</v>
      </c>
      <c r="J45" s="86"/>
      <c r="K45" s="87"/>
      <c r="L45" s="85" t="str">
        <f>IF(AND($AG$17=""),"",$AG$17)</f>
        <v>緑地G</v>
      </c>
      <c r="M45" s="86"/>
      <c r="N45" s="87"/>
      <c r="O45" s="85" t="str">
        <f>IF(AND($AG$21=""),"",$AG$21)</f>
        <v>緑地G</v>
      </c>
      <c r="P45" s="86"/>
      <c r="Q45" s="87"/>
      <c r="R45" s="85" t="str">
        <f>IF(AND($AG$25=""),"",$AG$25)</f>
        <v>緑地G</v>
      </c>
      <c r="S45" s="86"/>
      <c r="T45" s="87"/>
      <c r="U45" s="85" t="str">
        <f>IF(AND($AG$29=""),"",$AG$29)</f>
        <v>総合G</v>
      </c>
      <c r="V45" s="86"/>
      <c r="W45" s="87"/>
      <c r="X45" s="85" t="str">
        <f>IF(AND($AG$33=""),"",$AG$33)</f>
        <v>緑地G</v>
      </c>
      <c r="Y45" s="86"/>
      <c r="Z45" s="87"/>
      <c r="AA45" s="85" t="str">
        <f>IF(AND($AG$37=""),"",$AG$37)</f>
        <v>緑地G</v>
      </c>
      <c r="AB45" s="86"/>
      <c r="AC45" s="87"/>
      <c r="AD45" s="85" t="str">
        <f>IF(AND($AG$41=""),"",$AG$41)</f>
        <v>緑地Ｇ</v>
      </c>
      <c r="AE45" s="86"/>
      <c r="AF45" s="87"/>
      <c r="AG45" s="97"/>
      <c r="AH45" s="98"/>
      <c r="AI45" s="99"/>
      <c r="AJ45" s="76"/>
      <c r="AK45" s="76"/>
      <c r="AL45" s="76"/>
      <c r="AM45" s="76"/>
      <c r="AN45" s="76"/>
      <c r="AO45" s="76"/>
      <c r="AP45" s="76"/>
      <c r="AQ45" s="76"/>
      <c r="AR45" s="173"/>
      <c r="AS45" s="11"/>
      <c r="AT45" s="11"/>
      <c r="AV45" s="6"/>
      <c r="AW45" s="6"/>
      <c r="AX45" s="6"/>
      <c r="AY45" s="84"/>
    </row>
    <row r="46" spans="1:51" ht="20.100000000000001" customHeight="1" x14ac:dyDescent="0.2">
      <c r="A46" s="119"/>
      <c r="B46" s="167"/>
      <c r="C46" s="103" t="str">
        <f>IF(AND($AG$6=""),"",$AG$6)</f>
        <v/>
      </c>
      <c r="D46" s="104"/>
      <c r="E46" s="105"/>
      <c r="F46" s="78" t="str">
        <f>IF(AND($AG$10=""),"",$AG$10)</f>
        <v/>
      </c>
      <c r="G46" s="79"/>
      <c r="H46" s="80"/>
      <c r="I46" s="78" t="str">
        <f>IF(AND($AG$14=""),"",$AG$14)</f>
        <v/>
      </c>
      <c r="J46" s="79"/>
      <c r="K46" s="80"/>
      <c r="L46" s="78" t="str">
        <f>IF(AND($AG$18=""),"",$AG$18)</f>
        <v/>
      </c>
      <c r="M46" s="79"/>
      <c r="N46" s="80"/>
      <c r="O46" s="78" t="str">
        <f>IF(AND($AG$22=""),"",$AG$22)</f>
        <v/>
      </c>
      <c r="P46" s="79"/>
      <c r="Q46" s="80"/>
      <c r="R46" s="78" t="str">
        <f>IF(AND($AG$26=""),"",$AG$26)</f>
        <v/>
      </c>
      <c r="S46" s="79"/>
      <c r="T46" s="80"/>
      <c r="U46" s="78" t="str">
        <f>IF(AND($AG$30=""),"",$AG$30)</f>
        <v/>
      </c>
      <c r="V46" s="79"/>
      <c r="W46" s="80"/>
      <c r="X46" s="78" t="str">
        <f>IF(AND($AG$34=""),"",$AG$34)</f>
        <v/>
      </c>
      <c r="Y46" s="79"/>
      <c r="Z46" s="80"/>
      <c r="AA46" s="78" t="str">
        <f>IF(AND($AG$38=""),"",$AG$38)</f>
        <v/>
      </c>
      <c r="AB46" s="79"/>
      <c r="AC46" s="80"/>
      <c r="AD46" s="78" t="str">
        <f>IF(AND($AG$42=""),"",$AG$42)</f>
        <v/>
      </c>
      <c r="AE46" s="79"/>
      <c r="AF46" s="80"/>
      <c r="AG46" s="97"/>
      <c r="AH46" s="98"/>
      <c r="AI46" s="99"/>
      <c r="AJ46" s="76"/>
      <c r="AK46" s="76"/>
      <c r="AL46" s="76"/>
      <c r="AM46" s="76"/>
      <c r="AN46" s="76"/>
      <c r="AO46" s="76"/>
      <c r="AP46" s="76"/>
      <c r="AQ46" s="76"/>
      <c r="AR46" s="173"/>
      <c r="AS46" s="11"/>
      <c r="AT46" s="11"/>
      <c r="AV46" s="6"/>
      <c r="AW46" s="6"/>
      <c r="AX46" s="6"/>
      <c r="AY46" s="84"/>
    </row>
    <row r="47" spans="1:51" ht="24" customHeight="1" x14ac:dyDescent="0.2">
      <c r="A47" s="120"/>
      <c r="B47" s="168"/>
      <c r="C47" s="12">
        <f>IF(AND($AI$7=""),"",$AI$7)</f>
        <v>0</v>
      </c>
      <c r="D47" s="16" t="str">
        <f>IF(AND($C47="",$E47=""),"",IF($C47&gt;$E47,"○",IF($C47=$E47,"△",IF($C47&lt;$E47,"●"))))</f>
        <v>●</v>
      </c>
      <c r="E47" s="17">
        <f>IF(AND($AG$7=""),"",$AG$7)</f>
        <v>1</v>
      </c>
      <c r="F47" s="33">
        <f>IF(AND($AI$11=""),"",$AI$11)</f>
        <v>2</v>
      </c>
      <c r="G47" s="34" t="str">
        <f>IF(AND($F47="",$H47=""),"",IF($F47&gt;$H47,"○",IF($F47=$H47,"△",IF($F47&lt;$H47,"●"))))</f>
        <v>○</v>
      </c>
      <c r="H47" s="35">
        <f>IF(AND($AG$11=""),"",$AG$11)</f>
        <v>1</v>
      </c>
      <c r="I47" s="33">
        <f>IF(AND($AI$15=""),"",$AI$15)</f>
        <v>0</v>
      </c>
      <c r="J47" s="34" t="str">
        <f>IF(AND($I47="",$K47=""),"",IF($I47&gt;$K47,"○",IF($I47=$K47,"△",IF($I47&lt;$K47,"●"))))</f>
        <v>●</v>
      </c>
      <c r="K47" s="35">
        <f>IF(AND($AG$15=""),"",$AG$15)</f>
        <v>2</v>
      </c>
      <c r="L47" s="33">
        <f>IF(AND($AI$19=""),"",$AI$19)</f>
        <v>1</v>
      </c>
      <c r="M47" s="34" t="str">
        <f>IF(AND($L47="",$N47=""),"",IF($L47&gt;$N47,"○",IF($L47=$N47,"△",IF($L47&lt;$N47,"●"))))</f>
        <v>●</v>
      </c>
      <c r="N47" s="35">
        <f>IF(AND($AG$19=""),"",$AG$19)</f>
        <v>2</v>
      </c>
      <c r="O47" s="33">
        <f>IF(AND($AI$23=""),"",$AI$23)</f>
        <v>1</v>
      </c>
      <c r="P47" s="34" t="str">
        <f>IF(AND($O47="",$Q47=""),"",IF($O47&gt;$Q47,"○",IF($O47=$Q47,"△",IF($O47&lt;$Q47,"●"))))</f>
        <v>△</v>
      </c>
      <c r="Q47" s="35">
        <f>IF(AND($AG$23=""),"",$AG$23)</f>
        <v>1</v>
      </c>
      <c r="R47" s="33">
        <f>IF(AND($AI$27=""),"",$AI$27)</f>
        <v>3</v>
      </c>
      <c r="S47" s="34" t="str">
        <f>IF(AND($R47="",$T47=""),"",IF($R47&gt;$T47,"○",IF($R47=$T47,"△",IF($R47&lt;$T47,"●"))))</f>
        <v>○</v>
      </c>
      <c r="T47" s="35">
        <f>IF(AND($AG$27=""),"",$AG$27)</f>
        <v>1</v>
      </c>
      <c r="U47" s="33">
        <f>IF(AND($AI$31=""),"",$AI$31)</f>
        <v>0</v>
      </c>
      <c r="V47" s="34" t="str">
        <f>IF(AND($U47="",$W47=""),"",IF($U47&gt;$W47,"○",IF($U47=$W47,"△",IF($U47&lt;$W47,"●"))))</f>
        <v>●</v>
      </c>
      <c r="W47" s="35">
        <f>IF(AND($AG$31=""),"",$AG$31)</f>
        <v>2</v>
      </c>
      <c r="X47" s="33">
        <f>IF(AND($AI$35=""),"",$AI$35)</f>
        <v>1</v>
      </c>
      <c r="Y47" s="34" t="str">
        <f>IF(AND($X47="",$Z47=""),"",IF($X47&gt;$Z47,"○",IF($X47=$Z47,"△",IF($X47&lt;$Z47,"●"))))</f>
        <v>●</v>
      </c>
      <c r="Z47" s="35">
        <f>IF(AND($AG$35=""),"",$AG$35)</f>
        <v>2</v>
      </c>
      <c r="AA47" s="33">
        <f>IF(AND($AI$39=""),"",$AI$39)</f>
        <v>4</v>
      </c>
      <c r="AB47" s="34" t="str">
        <f>IF(AND($AA47="",$AC47=""),"",IF($AA47&gt;$AC47,"○",IF($AA47=$AC47,"△",IF($AA47&lt;$AC47,"●"))))</f>
        <v>○</v>
      </c>
      <c r="AC47" s="35">
        <f>IF(AND($AG$39=""),"",$AG$39)</f>
        <v>3</v>
      </c>
      <c r="AD47" s="33">
        <f>IF(AND($AI$43=""),"",$AI$43)</f>
        <v>0</v>
      </c>
      <c r="AE47" s="34" t="str">
        <f>IF(AND($AD47="",$AF47=""),"",IF($AD47&gt;$AF47,"○",IF($AD47=$AF47,"△",IF($AD47&lt;$AF47,"●"))))</f>
        <v>△</v>
      </c>
      <c r="AF47" s="35">
        <f>IF(AND($AG$43=""),"",$AG$43)</f>
        <v>0</v>
      </c>
      <c r="AG47" s="100"/>
      <c r="AH47" s="101"/>
      <c r="AI47" s="102"/>
      <c r="AJ47" s="77"/>
      <c r="AK47" s="77"/>
      <c r="AL47" s="77"/>
      <c r="AM47" s="77"/>
      <c r="AN47" s="77"/>
      <c r="AO47" s="77"/>
      <c r="AP47" s="77"/>
      <c r="AQ47" s="77"/>
      <c r="AR47" s="174"/>
      <c r="AS47" s="13">
        <f>COUNTIF(C47:AI47,"○")*3</f>
        <v>9</v>
      </c>
      <c r="AT47" s="13">
        <f>COUNTIF(C47:AI47,"△")*1</f>
        <v>2</v>
      </c>
      <c r="AU47" s="13">
        <f>COUNTIF(C47:AI47,"●")*0</f>
        <v>0</v>
      </c>
      <c r="AV47" s="14" t="str">
        <f>B44</f>
        <v>玉川</v>
      </c>
      <c r="AW47" s="14"/>
      <c r="AX47" s="6"/>
      <c r="AY47" s="84"/>
    </row>
    <row r="48" spans="1:51" ht="14.4" x14ac:dyDescent="0.2">
      <c r="A48" s="7"/>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36:39" x14ac:dyDescent="0.2">
      <c r="AJ49" s="1">
        <f>SUM(AJ4:AJ47)</f>
        <v>110</v>
      </c>
      <c r="AL49" s="2">
        <f>ROUND(AJ49/110*100,0)</f>
        <v>100</v>
      </c>
      <c r="AM49" s="1" t="s">
        <v>77</v>
      </c>
    </row>
    <row r="50" spans="36:39" x14ac:dyDescent="0.2">
      <c r="AJ50" s="1">
        <f>(110-AJ49)/2</f>
        <v>0</v>
      </c>
      <c r="AK50" s="2" t="s">
        <v>10</v>
      </c>
    </row>
  </sheetData>
  <mergeCells count="492">
    <mergeCell ref="AP44:AP47"/>
    <mergeCell ref="AQ44:AQ47"/>
    <mergeCell ref="AR44:AR47"/>
    <mergeCell ref="R46:T46"/>
    <mergeCell ref="U46:W46"/>
    <mergeCell ref="X46:Z46"/>
    <mergeCell ref="AA46:AC46"/>
    <mergeCell ref="AD46:AF46"/>
    <mergeCell ref="R45:T45"/>
    <mergeCell ref="U45:W45"/>
    <mergeCell ref="X45:Z45"/>
    <mergeCell ref="AA45:AC45"/>
    <mergeCell ref="AD45:AF45"/>
    <mergeCell ref="AY44:AY47"/>
    <mergeCell ref="C45:E45"/>
    <mergeCell ref="F45:H45"/>
    <mergeCell ref="I45:K45"/>
    <mergeCell ref="L45:N45"/>
    <mergeCell ref="O45:Q45"/>
    <mergeCell ref="AG44:AI47"/>
    <mergeCell ref="AJ44:AJ47"/>
    <mergeCell ref="AK44:AK47"/>
    <mergeCell ref="AL44:AL47"/>
    <mergeCell ref="AM44:AM47"/>
    <mergeCell ref="AN44:AN47"/>
    <mergeCell ref="O44:Q44"/>
    <mergeCell ref="R44:T44"/>
    <mergeCell ref="U44:W44"/>
    <mergeCell ref="X44:Z44"/>
    <mergeCell ref="AA44:AC44"/>
    <mergeCell ref="AD44:AF44"/>
    <mergeCell ref="C46:E46"/>
    <mergeCell ref="F46:H46"/>
    <mergeCell ref="I46:K46"/>
    <mergeCell ref="L46:N46"/>
    <mergeCell ref="O46:Q46"/>
    <mergeCell ref="AO44:AO47"/>
    <mergeCell ref="A44:A47"/>
    <mergeCell ref="B44:B47"/>
    <mergeCell ref="C44:E44"/>
    <mergeCell ref="F44:H44"/>
    <mergeCell ref="I44:K44"/>
    <mergeCell ref="L44:N44"/>
    <mergeCell ref="O42:Q42"/>
    <mergeCell ref="R42:T42"/>
    <mergeCell ref="U42:W42"/>
    <mergeCell ref="AG42:AI42"/>
    <mergeCell ref="AO40:AO43"/>
    <mergeCell ref="AP40:AP43"/>
    <mergeCell ref="AQ40:AQ43"/>
    <mergeCell ref="AR40:AR43"/>
    <mergeCell ref="AY40:AY43"/>
    <mergeCell ref="C41:E41"/>
    <mergeCell ref="F41:H41"/>
    <mergeCell ref="I41:K41"/>
    <mergeCell ref="L41:N41"/>
    <mergeCell ref="O41:Q41"/>
    <mergeCell ref="AG40:AI40"/>
    <mergeCell ref="AJ40:AJ43"/>
    <mergeCell ref="AK40:AK43"/>
    <mergeCell ref="AL40:AL43"/>
    <mergeCell ref="AM40:AM43"/>
    <mergeCell ref="AN40:AN43"/>
    <mergeCell ref="AG41:AI41"/>
    <mergeCell ref="O40:Q40"/>
    <mergeCell ref="R40:T40"/>
    <mergeCell ref="U40:W40"/>
    <mergeCell ref="X40:Z40"/>
    <mergeCell ref="AA40:AC40"/>
    <mergeCell ref="AD40:AF43"/>
    <mergeCell ref="R41:T41"/>
    <mergeCell ref="U41:W41"/>
    <mergeCell ref="X41:Z41"/>
    <mergeCell ref="AA41:AC41"/>
    <mergeCell ref="A40:A43"/>
    <mergeCell ref="B40:B43"/>
    <mergeCell ref="C40:E40"/>
    <mergeCell ref="F40:H40"/>
    <mergeCell ref="I40:K40"/>
    <mergeCell ref="L40:N40"/>
    <mergeCell ref="C42:E42"/>
    <mergeCell ref="F42:H42"/>
    <mergeCell ref="I42:K42"/>
    <mergeCell ref="L42:N42"/>
    <mergeCell ref="X42:Z42"/>
    <mergeCell ref="AA42:AC42"/>
    <mergeCell ref="O38:Q38"/>
    <mergeCell ref="R38:T38"/>
    <mergeCell ref="U38:W38"/>
    <mergeCell ref="X38:Z38"/>
    <mergeCell ref="AD38:AF38"/>
    <mergeCell ref="AG38:AI38"/>
    <mergeCell ref="AO36:AO39"/>
    <mergeCell ref="AP36:AP39"/>
    <mergeCell ref="AQ36:AQ39"/>
    <mergeCell ref="AR36:AR39"/>
    <mergeCell ref="AY36:AY39"/>
    <mergeCell ref="C37:E37"/>
    <mergeCell ref="F37:H37"/>
    <mergeCell ref="I37:K37"/>
    <mergeCell ref="L37:N37"/>
    <mergeCell ref="O37:Q37"/>
    <mergeCell ref="AG36:AI36"/>
    <mergeCell ref="AJ36:AJ39"/>
    <mergeCell ref="AK36:AK39"/>
    <mergeCell ref="AL36:AL39"/>
    <mergeCell ref="AM36:AM39"/>
    <mergeCell ref="AN36:AN39"/>
    <mergeCell ref="AG37:AI37"/>
    <mergeCell ref="O36:Q36"/>
    <mergeCell ref="R36:T36"/>
    <mergeCell ref="U36:W36"/>
    <mergeCell ref="X36:Z36"/>
    <mergeCell ref="AA36:AC39"/>
    <mergeCell ref="AD36:AF36"/>
    <mergeCell ref="R37:T37"/>
    <mergeCell ref="U37:W37"/>
    <mergeCell ref="X37:Z37"/>
    <mergeCell ref="AD37:AF37"/>
    <mergeCell ref="A36:A39"/>
    <mergeCell ref="B36:B39"/>
    <mergeCell ref="C36:E36"/>
    <mergeCell ref="F36:H36"/>
    <mergeCell ref="I36:K36"/>
    <mergeCell ref="L36:N36"/>
    <mergeCell ref="C38:E38"/>
    <mergeCell ref="F38:H38"/>
    <mergeCell ref="I38:K38"/>
    <mergeCell ref="L38:N38"/>
    <mergeCell ref="O34:Q34"/>
    <mergeCell ref="R34:T34"/>
    <mergeCell ref="U34:W34"/>
    <mergeCell ref="AA34:AC34"/>
    <mergeCell ref="AD34:AF34"/>
    <mergeCell ref="AG34:AI34"/>
    <mergeCell ref="AO32:AO35"/>
    <mergeCell ref="AP32:AP35"/>
    <mergeCell ref="AQ32:AQ35"/>
    <mergeCell ref="AR32:AR35"/>
    <mergeCell ref="AY32:AY35"/>
    <mergeCell ref="C33:E33"/>
    <mergeCell ref="F33:H33"/>
    <mergeCell ref="I33:K33"/>
    <mergeCell ref="L33:N33"/>
    <mergeCell ref="O33:Q33"/>
    <mergeCell ref="AG32:AI32"/>
    <mergeCell ref="AJ32:AJ35"/>
    <mergeCell ref="AK32:AK35"/>
    <mergeCell ref="AL32:AL35"/>
    <mergeCell ref="AM32:AM35"/>
    <mergeCell ref="AN32:AN35"/>
    <mergeCell ref="AG33:AI33"/>
    <mergeCell ref="O32:Q32"/>
    <mergeCell ref="R32:T32"/>
    <mergeCell ref="U32:W32"/>
    <mergeCell ref="X32:Z35"/>
    <mergeCell ref="AA32:AC32"/>
    <mergeCell ref="AD32:AF32"/>
    <mergeCell ref="R33:T33"/>
    <mergeCell ref="U33:W33"/>
    <mergeCell ref="AA33:AC33"/>
    <mergeCell ref="AD33:AF33"/>
    <mergeCell ref="A32:A35"/>
    <mergeCell ref="B32:B35"/>
    <mergeCell ref="C32:E32"/>
    <mergeCell ref="F32:H32"/>
    <mergeCell ref="I32:K32"/>
    <mergeCell ref="L32:N32"/>
    <mergeCell ref="C34:E34"/>
    <mergeCell ref="F34:H34"/>
    <mergeCell ref="I34:K34"/>
    <mergeCell ref="L34:N34"/>
    <mergeCell ref="O30:Q30"/>
    <mergeCell ref="R30:T30"/>
    <mergeCell ref="X30:Z30"/>
    <mergeCell ref="AA30:AC30"/>
    <mergeCell ref="AD30:AF30"/>
    <mergeCell ref="AG30:AI30"/>
    <mergeCell ref="AO28:AO31"/>
    <mergeCell ref="AP28:AP31"/>
    <mergeCell ref="AQ28:AQ31"/>
    <mergeCell ref="AR28:AR31"/>
    <mergeCell ref="AY28:AY31"/>
    <mergeCell ref="C29:E29"/>
    <mergeCell ref="F29:H29"/>
    <mergeCell ref="I29:K29"/>
    <mergeCell ref="L29:N29"/>
    <mergeCell ref="O29:Q29"/>
    <mergeCell ref="AG28:AI28"/>
    <mergeCell ref="AJ28:AJ31"/>
    <mergeCell ref="AK28:AK31"/>
    <mergeCell ref="AL28:AL31"/>
    <mergeCell ref="AM28:AM31"/>
    <mergeCell ref="AN28:AN31"/>
    <mergeCell ref="AG29:AI29"/>
    <mergeCell ref="O28:Q28"/>
    <mergeCell ref="R28:T28"/>
    <mergeCell ref="U28:W31"/>
    <mergeCell ref="X28:Z28"/>
    <mergeCell ref="AA28:AC28"/>
    <mergeCell ref="AD28:AF28"/>
    <mergeCell ref="R29:T29"/>
    <mergeCell ref="X29:Z29"/>
    <mergeCell ref="AA29:AC29"/>
    <mergeCell ref="AD29:AF29"/>
    <mergeCell ref="A28:A31"/>
    <mergeCell ref="B28:B31"/>
    <mergeCell ref="C28:E28"/>
    <mergeCell ref="F28:H28"/>
    <mergeCell ref="I28:K28"/>
    <mergeCell ref="L28:N28"/>
    <mergeCell ref="C30:E30"/>
    <mergeCell ref="F30:H30"/>
    <mergeCell ref="I30:K30"/>
    <mergeCell ref="L30:N30"/>
    <mergeCell ref="O26:Q26"/>
    <mergeCell ref="U26:W26"/>
    <mergeCell ref="X26:Z26"/>
    <mergeCell ref="AA26:AC26"/>
    <mergeCell ref="AD26:AF26"/>
    <mergeCell ref="AG26:AI26"/>
    <mergeCell ref="AO24:AO27"/>
    <mergeCell ref="AP24:AP27"/>
    <mergeCell ref="AQ24:AQ27"/>
    <mergeCell ref="AR24:AR27"/>
    <mergeCell ref="AY24:AY27"/>
    <mergeCell ref="C25:E25"/>
    <mergeCell ref="F25:H25"/>
    <mergeCell ref="I25:K25"/>
    <mergeCell ref="L25:N25"/>
    <mergeCell ref="O25:Q25"/>
    <mergeCell ref="AG24:AI24"/>
    <mergeCell ref="AJ24:AJ27"/>
    <mergeCell ref="AK24:AK27"/>
    <mergeCell ref="AL24:AL27"/>
    <mergeCell ref="AM24:AM27"/>
    <mergeCell ref="AN24:AN27"/>
    <mergeCell ref="AG25:AI25"/>
    <mergeCell ref="O24:Q24"/>
    <mergeCell ref="R24:T27"/>
    <mergeCell ref="U24:W24"/>
    <mergeCell ref="X24:Z24"/>
    <mergeCell ref="AA24:AC24"/>
    <mergeCell ref="AD24:AF24"/>
    <mergeCell ref="U25:W25"/>
    <mergeCell ref="X25:Z25"/>
    <mergeCell ref="AA25:AC25"/>
    <mergeCell ref="AD25:AF25"/>
    <mergeCell ref="A24:A27"/>
    <mergeCell ref="B24:B27"/>
    <mergeCell ref="C24:E24"/>
    <mergeCell ref="F24:H24"/>
    <mergeCell ref="I24:K24"/>
    <mergeCell ref="L24:N24"/>
    <mergeCell ref="C26:E26"/>
    <mergeCell ref="F26:H26"/>
    <mergeCell ref="I26:K26"/>
    <mergeCell ref="L26:N26"/>
    <mergeCell ref="AQ20:AQ23"/>
    <mergeCell ref="AR20:AR23"/>
    <mergeCell ref="AY20:AY23"/>
    <mergeCell ref="AD20:AF20"/>
    <mergeCell ref="AG20:AI20"/>
    <mergeCell ref="AJ20:AJ23"/>
    <mergeCell ref="AK20:AK23"/>
    <mergeCell ref="AL20:AL23"/>
    <mergeCell ref="AM20:AM23"/>
    <mergeCell ref="AD21:AF21"/>
    <mergeCell ref="AG21:AI21"/>
    <mergeCell ref="AD22:AF22"/>
    <mergeCell ref="AG22:AI22"/>
    <mergeCell ref="X20:Z20"/>
    <mergeCell ref="AA20:AC20"/>
    <mergeCell ref="X21:Z21"/>
    <mergeCell ref="AA21:AC21"/>
    <mergeCell ref="X22:Z22"/>
    <mergeCell ref="AA22:AC22"/>
    <mergeCell ref="AN20:AN23"/>
    <mergeCell ref="AO20:AO23"/>
    <mergeCell ref="AP20:AP23"/>
    <mergeCell ref="A20:A23"/>
    <mergeCell ref="B20:B23"/>
    <mergeCell ref="C20:E20"/>
    <mergeCell ref="F20:H20"/>
    <mergeCell ref="I20:K20"/>
    <mergeCell ref="L20:N20"/>
    <mergeCell ref="O20:Q23"/>
    <mergeCell ref="R20:T20"/>
    <mergeCell ref="U20:W20"/>
    <mergeCell ref="C22:E22"/>
    <mergeCell ref="F22:H22"/>
    <mergeCell ref="I22:K22"/>
    <mergeCell ref="L22:N22"/>
    <mergeCell ref="R22:T22"/>
    <mergeCell ref="U22:W22"/>
    <mergeCell ref="C21:E21"/>
    <mergeCell ref="F21:H21"/>
    <mergeCell ref="I21:K21"/>
    <mergeCell ref="L21:N21"/>
    <mergeCell ref="R21:T21"/>
    <mergeCell ref="U21:W21"/>
    <mergeCell ref="AR16:AR19"/>
    <mergeCell ref="AY16:AY19"/>
    <mergeCell ref="C17:E17"/>
    <mergeCell ref="F17:H17"/>
    <mergeCell ref="I17:K17"/>
    <mergeCell ref="O17:Q17"/>
    <mergeCell ref="R17:T17"/>
    <mergeCell ref="AG16:AI16"/>
    <mergeCell ref="AJ16:AJ19"/>
    <mergeCell ref="AK16:AK19"/>
    <mergeCell ref="AL16:AL19"/>
    <mergeCell ref="AM16:AM19"/>
    <mergeCell ref="AN16:AN19"/>
    <mergeCell ref="O16:Q16"/>
    <mergeCell ref="R16:T16"/>
    <mergeCell ref="U16:W16"/>
    <mergeCell ref="X16:Z16"/>
    <mergeCell ref="AA16:AC16"/>
    <mergeCell ref="AD16:AF16"/>
    <mergeCell ref="U17:W17"/>
    <mergeCell ref="X17:Z17"/>
    <mergeCell ref="AA17:AC17"/>
    <mergeCell ref="AD17:AF17"/>
    <mergeCell ref="AG17:AI17"/>
    <mergeCell ref="A16:A19"/>
    <mergeCell ref="B16:B19"/>
    <mergeCell ref="C16:E16"/>
    <mergeCell ref="F16:H16"/>
    <mergeCell ref="I16:K16"/>
    <mergeCell ref="L16:N19"/>
    <mergeCell ref="AO16:AO19"/>
    <mergeCell ref="AP16:AP19"/>
    <mergeCell ref="AQ16:AQ19"/>
    <mergeCell ref="C18:E18"/>
    <mergeCell ref="F18:H18"/>
    <mergeCell ref="I18:K18"/>
    <mergeCell ref="O18:Q18"/>
    <mergeCell ref="R18:T18"/>
    <mergeCell ref="U18:W18"/>
    <mergeCell ref="X18:Z18"/>
    <mergeCell ref="AA18:AC18"/>
    <mergeCell ref="AD18:AF18"/>
    <mergeCell ref="AG18:AI18"/>
    <mergeCell ref="AA13:AC13"/>
    <mergeCell ref="AD13:AF13"/>
    <mergeCell ref="AG13:AI13"/>
    <mergeCell ref="C14:E14"/>
    <mergeCell ref="F14:H14"/>
    <mergeCell ref="L14:N14"/>
    <mergeCell ref="O14:Q14"/>
    <mergeCell ref="R14:T14"/>
    <mergeCell ref="U14:W14"/>
    <mergeCell ref="C13:E13"/>
    <mergeCell ref="F13:H13"/>
    <mergeCell ref="L13:N13"/>
    <mergeCell ref="O13:Q13"/>
    <mergeCell ref="R13:T13"/>
    <mergeCell ref="U13:W13"/>
    <mergeCell ref="X14:Z14"/>
    <mergeCell ref="AA14:AC14"/>
    <mergeCell ref="AD14:AF14"/>
    <mergeCell ref="AG14:AI14"/>
    <mergeCell ref="AN12:AN15"/>
    <mergeCell ref="AO12:AO15"/>
    <mergeCell ref="AP12:AP15"/>
    <mergeCell ref="AQ12:AQ15"/>
    <mergeCell ref="AR12:AR15"/>
    <mergeCell ref="AY12:AY15"/>
    <mergeCell ref="AD12:AF12"/>
    <mergeCell ref="AG12:AI12"/>
    <mergeCell ref="AJ12:AJ15"/>
    <mergeCell ref="AK12:AK15"/>
    <mergeCell ref="AL12:AL15"/>
    <mergeCell ref="AM12:AM15"/>
    <mergeCell ref="A12:A15"/>
    <mergeCell ref="B12:B15"/>
    <mergeCell ref="C12:E12"/>
    <mergeCell ref="F12:H12"/>
    <mergeCell ref="I12:K15"/>
    <mergeCell ref="U9:W9"/>
    <mergeCell ref="X9:Z9"/>
    <mergeCell ref="AA9:AC9"/>
    <mergeCell ref="AD9:AF9"/>
    <mergeCell ref="C10:E10"/>
    <mergeCell ref="I10:K10"/>
    <mergeCell ref="L10:N10"/>
    <mergeCell ref="O10:Q10"/>
    <mergeCell ref="R10:T10"/>
    <mergeCell ref="L12:N12"/>
    <mergeCell ref="O12:Q12"/>
    <mergeCell ref="R12:T12"/>
    <mergeCell ref="U12:W12"/>
    <mergeCell ref="X12:Z12"/>
    <mergeCell ref="AA12:AC12"/>
    <mergeCell ref="U10:W10"/>
    <mergeCell ref="X10:Z10"/>
    <mergeCell ref="AA10:AC10"/>
    <mergeCell ref="X13:Z13"/>
    <mergeCell ref="AR8:AR11"/>
    <mergeCell ref="AY8:AY11"/>
    <mergeCell ref="C9:E9"/>
    <mergeCell ref="I9:K9"/>
    <mergeCell ref="L9:N9"/>
    <mergeCell ref="O9:Q9"/>
    <mergeCell ref="R9:T9"/>
    <mergeCell ref="AG8:AI8"/>
    <mergeCell ref="AJ8:AJ11"/>
    <mergeCell ref="AK8:AK11"/>
    <mergeCell ref="AL8:AL11"/>
    <mergeCell ref="AM8:AM11"/>
    <mergeCell ref="AN8:AN11"/>
    <mergeCell ref="O8:Q8"/>
    <mergeCell ref="R8:T8"/>
    <mergeCell ref="U8:W8"/>
    <mergeCell ref="X8:Z8"/>
    <mergeCell ref="AA8:AC8"/>
    <mergeCell ref="AD8:AF8"/>
    <mergeCell ref="AD10:AF10"/>
    <mergeCell ref="AG10:AI10"/>
    <mergeCell ref="AG9:AI9"/>
    <mergeCell ref="A8:A11"/>
    <mergeCell ref="B8:B11"/>
    <mergeCell ref="C8:E8"/>
    <mergeCell ref="F8:H11"/>
    <mergeCell ref="I8:K8"/>
    <mergeCell ref="L8:N8"/>
    <mergeCell ref="AO8:AO11"/>
    <mergeCell ref="AP8:AP11"/>
    <mergeCell ref="AQ8:AQ11"/>
    <mergeCell ref="AR4:AR7"/>
    <mergeCell ref="AY4:AY7"/>
    <mergeCell ref="F5:H5"/>
    <mergeCell ref="I5:K5"/>
    <mergeCell ref="L5:N5"/>
    <mergeCell ref="O5:Q5"/>
    <mergeCell ref="R5:T5"/>
    <mergeCell ref="U5:W5"/>
    <mergeCell ref="AJ4:AJ7"/>
    <mergeCell ref="AK4:AK7"/>
    <mergeCell ref="AL4:AL7"/>
    <mergeCell ref="AM4:AM7"/>
    <mergeCell ref="AN4:AN7"/>
    <mergeCell ref="AO4:AO7"/>
    <mergeCell ref="R4:T4"/>
    <mergeCell ref="U4:W4"/>
    <mergeCell ref="X4:Z4"/>
    <mergeCell ref="AA4:AC4"/>
    <mergeCell ref="AD4:AF4"/>
    <mergeCell ref="AG4:AI4"/>
    <mergeCell ref="X5:Z5"/>
    <mergeCell ref="AA5:AC5"/>
    <mergeCell ref="AD5:AF5"/>
    <mergeCell ref="AG5:AI5"/>
    <mergeCell ref="A4:A7"/>
    <mergeCell ref="B4:B7"/>
    <mergeCell ref="C4:E7"/>
    <mergeCell ref="F4:H4"/>
    <mergeCell ref="I4:K4"/>
    <mergeCell ref="L4:N4"/>
    <mergeCell ref="O4:Q4"/>
    <mergeCell ref="AP4:AP7"/>
    <mergeCell ref="AQ4:AQ7"/>
    <mergeCell ref="F6:H6"/>
    <mergeCell ref="I6:K6"/>
    <mergeCell ref="L6:N6"/>
    <mergeCell ref="O6:Q6"/>
    <mergeCell ref="R6:T6"/>
    <mergeCell ref="U6:W6"/>
    <mergeCell ref="X6:Z6"/>
    <mergeCell ref="AA6:AC6"/>
    <mergeCell ref="AD6:AF6"/>
    <mergeCell ref="AG6:AI6"/>
    <mergeCell ref="AH1:AI1"/>
    <mergeCell ref="AN1:AP1"/>
    <mergeCell ref="C3:E3"/>
    <mergeCell ref="F3:H3"/>
    <mergeCell ref="I3:K3"/>
    <mergeCell ref="L3:N3"/>
    <mergeCell ref="O3:Q3"/>
    <mergeCell ref="R3:T3"/>
    <mergeCell ref="U3:W3"/>
    <mergeCell ref="X3:Z3"/>
    <mergeCell ref="D1:F1"/>
    <mergeCell ref="G1:S1"/>
    <mergeCell ref="T1:U1"/>
    <mergeCell ref="V1:Z1"/>
    <mergeCell ref="AA1:AB1"/>
    <mergeCell ref="AD1:AG1"/>
    <mergeCell ref="AA3:AC3"/>
    <mergeCell ref="AD3:AF3"/>
    <mergeCell ref="AG3:AI3"/>
  </mergeCells>
  <phoneticPr fontId="1"/>
  <conditionalFormatting sqref="C4 C3:AF3 F4 F20 L4 O4 R4 AD4 F12 I8 L8 O8 U8 AA8 AD8 I16 L12 O12 R12 AA12 I12 F16 F8 L16 I20 L20 R20 R24 O20 U28 X24 C12 C16 C20 C24 X32 AD40 AA36 X28 C28 C32 C36 C40 C8 O24 L24 I24 F24 R28 O28 L28 I28 F28 U32 R32 O32 L32 I32 F32 X36 U36 R36 O36 L36 I36 F36 AA40 X40 U40 R40 O40 L40 I40 F40 AA24 AD6 AA6 X6 U6 R6 O6 L6 I6 F6 C10 AD10 AA10 X10 U10 R10 O10 L10 I10 C14 AA14 X14 U14 R14 O14 L14 F14 C18 F18 AA18 X18 U18 R18 O18 I18 C22 AA22 X22 U22 R22 L22 I22 F22 AA26 F26 I26 L26 O26 C26 X26 U26 F30 I30 L30 O30 R30 C30 AA30 X30 F34 I34 L34 O34 R34 U34 C34 AA34 F38 I38 L38 O38 R38 U38 X38 C38 F42 I42 L42 O42 R42 U42 X42 AA42 C42">
    <cfRule type="cellIs" dxfId="550" priority="104" stopIfTrue="1" operator="equal">
      <formula>0</formula>
    </cfRule>
  </conditionalFormatting>
  <conditionalFormatting sqref="AG3:AI3 AG4 AG6 AG14">
    <cfRule type="cellIs" dxfId="549" priority="103" stopIfTrue="1" operator="equal">
      <formula>0</formula>
    </cfRule>
  </conditionalFormatting>
  <conditionalFormatting sqref="C44 C46">
    <cfRule type="cellIs" dxfId="548" priority="102" stopIfTrue="1" operator="equal">
      <formula>0</formula>
    </cfRule>
  </conditionalFormatting>
  <conditionalFormatting sqref="AG44">
    <cfRule type="cellIs" dxfId="547" priority="101" stopIfTrue="1" operator="equal">
      <formula>0</formula>
    </cfRule>
  </conditionalFormatting>
  <conditionalFormatting sqref="F44 I44 L44 O44 R44 U44 X44 AA44 AD44">
    <cfRule type="cellIs" dxfId="546" priority="100" stopIfTrue="1" operator="equal">
      <formula>0</formula>
    </cfRule>
  </conditionalFormatting>
  <conditionalFormatting sqref="F46 I46 L46 O46 R46 U46 X46 AA46 AD46">
    <cfRule type="cellIs" dxfId="545" priority="99" stopIfTrue="1" operator="equal">
      <formula>0</formula>
    </cfRule>
  </conditionalFormatting>
  <conditionalFormatting sqref="AD20 AD22">
    <cfRule type="cellIs" dxfId="544" priority="98" stopIfTrue="1" operator="equal">
      <formula>0</formula>
    </cfRule>
  </conditionalFormatting>
  <conditionalFormatting sqref="AG24 AG26">
    <cfRule type="cellIs" dxfId="543" priority="97" stopIfTrue="1" operator="equal">
      <formula>0</formula>
    </cfRule>
  </conditionalFormatting>
  <conditionalFormatting sqref="AD34">
    <cfRule type="cellIs" dxfId="542" priority="96" stopIfTrue="1" operator="equal">
      <formula>0</formula>
    </cfRule>
  </conditionalFormatting>
  <conditionalFormatting sqref="AG36 AG38">
    <cfRule type="cellIs" dxfId="541" priority="95" stopIfTrue="1" operator="equal">
      <formula>0</formula>
    </cfRule>
  </conditionalFormatting>
  <conditionalFormatting sqref="AG10">
    <cfRule type="cellIs" dxfId="540" priority="94" stopIfTrue="1" operator="equal">
      <formula>0</formula>
    </cfRule>
  </conditionalFormatting>
  <conditionalFormatting sqref="AD16 AD18">
    <cfRule type="cellIs" dxfId="539" priority="93" stopIfTrue="1" operator="equal">
      <formula>0</formula>
    </cfRule>
  </conditionalFormatting>
  <conditionalFormatting sqref="AG22">
    <cfRule type="cellIs" dxfId="538" priority="92" stopIfTrue="1" operator="equal">
      <formula>0</formula>
    </cfRule>
  </conditionalFormatting>
  <conditionalFormatting sqref="AD30">
    <cfRule type="cellIs" dxfId="537" priority="91" stopIfTrue="1" operator="equal">
      <formula>0</formula>
    </cfRule>
  </conditionalFormatting>
  <conditionalFormatting sqref="AG32 AG34">
    <cfRule type="cellIs" dxfId="536" priority="90" stopIfTrue="1" operator="equal">
      <formula>0</formula>
    </cfRule>
  </conditionalFormatting>
  <conditionalFormatting sqref="AD14">
    <cfRule type="cellIs" dxfId="535" priority="89" stopIfTrue="1" operator="equal">
      <formula>0</formula>
    </cfRule>
  </conditionalFormatting>
  <conditionalFormatting sqref="AG18">
    <cfRule type="cellIs" dxfId="534" priority="88" stopIfTrue="1" operator="equal">
      <formula>0</formula>
    </cfRule>
  </conditionalFormatting>
  <conditionalFormatting sqref="AD24 AD26">
    <cfRule type="cellIs" dxfId="533" priority="87" stopIfTrue="1" operator="equal">
      <formula>0</formula>
    </cfRule>
  </conditionalFormatting>
  <conditionalFormatting sqref="AG28 AG30">
    <cfRule type="cellIs" dxfId="532" priority="86" stopIfTrue="1" operator="equal">
      <formula>0</formula>
    </cfRule>
  </conditionalFormatting>
  <conditionalFormatting sqref="AD38">
    <cfRule type="cellIs" dxfId="531" priority="85" stopIfTrue="1" operator="equal">
      <formula>0</formula>
    </cfRule>
  </conditionalFormatting>
  <conditionalFormatting sqref="AG40 AG42">
    <cfRule type="cellIs" dxfId="530" priority="84" stopIfTrue="1" operator="equal">
      <formula>0</formula>
    </cfRule>
  </conditionalFormatting>
  <conditionalFormatting sqref="AD5 R5 O5 L5 F5">
    <cfRule type="cellIs" dxfId="529" priority="83" stopIfTrue="1" operator="equal">
      <formula>0</formula>
    </cfRule>
  </conditionalFormatting>
  <conditionalFormatting sqref="AG5">
    <cfRule type="cellIs" dxfId="528" priority="82" stopIfTrue="1" operator="equal">
      <formula>0</formula>
    </cfRule>
  </conditionalFormatting>
  <conditionalFormatting sqref="C9 AD9 AA9 U9 O9 L9 I9">
    <cfRule type="cellIs" dxfId="527" priority="81" stopIfTrue="1" operator="equal">
      <formula>0</formula>
    </cfRule>
  </conditionalFormatting>
  <conditionalFormatting sqref="C13 AA13 R13 O13 L13 F13">
    <cfRule type="cellIs" dxfId="526" priority="79" stopIfTrue="1" operator="equal">
      <formula>0</formula>
    </cfRule>
  </conditionalFormatting>
  <conditionalFormatting sqref="C17 F17 I17">
    <cfRule type="cellIs" dxfId="525" priority="76" stopIfTrue="1" operator="equal">
      <formula>0</formula>
    </cfRule>
  </conditionalFormatting>
  <conditionalFormatting sqref="AD17">
    <cfRule type="cellIs" dxfId="524" priority="75" stopIfTrue="1" operator="equal">
      <formula>0</formula>
    </cfRule>
  </conditionalFormatting>
  <conditionalFormatting sqref="C21 R21 L21 I21 F21">
    <cfRule type="cellIs" dxfId="523" priority="73" stopIfTrue="1" operator="equal">
      <formula>0</formula>
    </cfRule>
  </conditionalFormatting>
  <conditionalFormatting sqref="AD21">
    <cfRule type="cellIs" dxfId="522" priority="72" stopIfTrue="1" operator="equal">
      <formula>0</formula>
    </cfRule>
  </conditionalFormatting>
  <conditionalFormatting sqref="AA25 F25 I25 L25 O25 C25 X25">
    <cfRule type="cellIs" dxfId="521" priority="70" stopIfTrue="1" operator="equal">
      <formula>0</formula>
    </cfRule>
  </conditionalFormatting>
  <conditionalFormatting sqref="AG25">
    <cfRule type="cellIs" dxfId="520" priority="69" stopIfTrue="1" operator="equal">
      <formula>0</formula>
    </cfRule>
  </conditionalFormatting>
  <conditionalFormatting sqref="AD25">
    <cfRule type="cellIs" dxfId="519" priority="68" stopIfTrue="1" operator="equal">
      <formula>0</formula>
    </cfRule>
  </conditionalFormatting>
  <conditionalFormatting sqref="F29 I29 L29 O29 R29 C29 X29">
    <cfRule type="cellIs" dxfId="518" priority="67" stopIfTrue="1" operator="equal">
      <formula>0</formula>
    </cfRule>
  </conditionalFormatting>
  <conditionalFormatting sqref="AG29">
    <cfRule type="cellIs" dxfId="517" priority="65" stopIfTrue="1" operator="equal">
      <formula>0</formula>
    </cfRule>
  </conditionalFormatting>
  <conditionalFormatting sqref="F33 I33 L33 O33 R33 U33 C33">
    <cfRule type="cellIs" dxfId="516" priority="64" stopIfTrue="1" operator="equal">
      <formula>0</formula>
    </cfRule>
  </conditionalFormatting>
  <conditionalFormatting sqref="AG33">
    <cfRule type="cellIs" dxfId="515" priority="62" stopIfTrue="1" operator="equal">
      <formula>0</formula>
    </cfRule>
  </conditionalFormatting>
  <conditionalFormatting sqref="F37 I37 L37 O37 R37 U37 X37 C37">
    <cfRule type="cellIs" dxfId="514" priority="61" stopIfTrue="1" operator="equal">
      <formula>0</formula>
    </cfRule>
  </conditionalFormatting>
  <conditionalFormatting sqref="AG37">
    <cfRule type="cellIs" dxfId="513" priority="60" stopIfTrue="1" operator="equal">
      <formula>0</formula>
    </cfRule>
  </conditionalFormatting>
  <conditionalFormatting sqref="F41 I41 L41 O41 R41 U41 X41 AA41 C41">
    <cfRule type="cellIs" dxfId="512" priority="58" stopIfTrue="1" operator="equal">
      <formula>0</formula>
    </cfRule>
  </conditionalFormatting>
  <conditionalFormatting sqref="AG41">
    <cfRule type="cellIs" dxfId="511" priority="57" stopIfTrue="1" operator="equal">
      <formula>0</formula>
    </cfRule>
  </conditionalFormatting>
  <conditionalFormatting sqref="C45">
    <cfRule type="cellIs" dxfId="510" priority="56" stopIfTrue="1" operator="equal">
      <formula>0</formula>
    </cfRule>
  </conditionalFormatting>
  <conditionalFormatting sqref="F45 I45 L45 O45 R45 U45 X45 AA45 AD45">
    <cfRule type="cellIs" dxfId="509" priority="55" stopIfTrue="1" operator="equal">
      <formula>0</formula>
    </cfRule>
  </conditionalFormatting>
  <conditionalFormatting sqref="U12">
    <cfRule type="cellIs" dxfId="508" priority="54" stopIfTrue="1" operator="equal">
      <formula>0</formula>
    </cfRule>
  </conditionalFormatting>
  <conditionalFormatting sqref="U13">
    <cfRule type="cellIs" dxfId="507" priority="53" stopIfTrue="1" operator="equal">
      <formula>0</formula>
    </cfRule>
  </conditionalFormatting>
  <conditionalFormatting sqref="X4">
    <cfRule type="cellIs" dxfId="506" priority="52" stopIfTrue="1" operator="equal">
      <formula>0</formula>
    </cfRule>
  </conditionalFormatting>
  <conditionalFormatting sqref="X5">
    <cfRule type="cellIs" dxfId="505" priority="51" stopIfTrue="1" operator="equal">
      <formula>0</formula>
    </cfRule>
  </conditionalFormatting>
  <conditionalFormatting sqref="U20">
    <cfRule type="cellIs" dxfId="504" priority="50" stopIfTrue="1" operator="equal">
      <formula>0</formula>
    </cfRule>
  </conditionalFormatting>
  <conditionalFormatting sqref="U21">
    <cfRule type="cellIs" dxfId="503" priority="49" stopIfTrue="1" operator="equal">
      <formula>0</formula>
    </cfRule>
  </conditionalFormatting>
  <conditionalFormatting sqref="AA28">
    <cfRule type="cellIs" dxfId="502" priority="48" stopIfTrue="1" operator="equal">
      <formula>0</formula>
    </cfRule>
  </conditionalFormatting>
  <conditionalFormatting sqref="AA29">
    <cfRule type="cellIs" dxfId="501" priority="47" stopIfTrue="1" operator="equal">
      <formula>0</formula>
    </cfRule>
  </conditionalFormatting>
  <conditionalFormatting sqref="AA16">
    <cfRule type="cellIs" dxfId="500" priority="46" stopIfTrue="1" operator="equal">
      <formula>0</formula>
    </cfRule>
  </conditionalFormatting>
  <conditionalFormatting sqref="AA17">
    <cfRule type="cellIs" dxfId="499" priority="45" stopIfTrue="1" operator="equal">
      <formula>0</formula>
    </cfRule>
  </conditionalFormatting>
  <conditionalFormatting sqref="O16">
    <cfRule type="cellIs" dxfId="498" priority="44" stopIfTrue="1" operator="equal">
      <formula>0</formula>
    </cfRule>
  </conditionalFormatting>
  <conditionalFormatting sqref="O17">
    <cfRule type="cellIs" dxfId="497" priority="43" stopIfTrue="1" operator="equal">
      <formula>0</formula>
    </cfRule>
  </conditionalFormatting>
  <conditionalFormatting sqref="AG20">
    <cfRule type="cellIs" dxfId="496" priority="42" stopIfTrue="1" operator="equal">
      <formula>0</formula>
    </cfRule>
  </conditionalFormatting>
  <conditionalFormatting sqref="AG21">
    <cfRule type="cellIs" dxfId="495" priority="41" stopIfTrue="1" operator="equal">
      <formula>0</formula>
    </cfRule>
  </conditionalFormatting>
  <conditionalFormatting sqref="AG12">
    <cfRule type="cellIs" dxfId="494" priority="40" stopIfTrue="1" operator="equal">
      <formula>0</formula>
    </cfRule>
  </conditionalFormatting>
  <conditionalFormatting sqref="AG13">
    <cfRule type="cellIs" dxfId="493" priority="39" stopIfTrue="1" operator="equal">
      <formula>0</formula>
    </cfRule>
  </conditionalFormatting>
  <conditionalFormatting sqref="U16">
    <cfRule type="cellIs" dxfId="492" priority="38" stopIfTrue="1" operator="equal">
      <formula>0</formula>
    </cfRule>
  </conditionalFormatting>
  <conditionalFormatting sqref="U17">
    <cfRule type="cellIs" dxfId="491" priority="37" stopIfTrue="1" operator="equal">
      <formula>0</formula>
    </cfRule>
  </conditionalFormatting>
  <conditionalFormatting sqref="AA20">
    <cfRule type="cellIs" dxfId="490" priority="36" stopIfTrue="1" operator="equal">
      <formula>0</formula>
    </cfRule>
  </conditionalFormatting>
  <conditionalFormatting sqref="AA21">
    <cfRule type="cellIs" dxfId="489" priority="35" stopIfTrue="1" operator="equal">
      <formula>0</formula>
    </cfRule>
  </conditionalFormatting>
  <conditionalFormatting sqref="AD28">
    <cfRule type="cellIs" dxfId="488" priority="34" stopIfTrue="1" operator="equal">
      <formula>0</formula>
    </cfRule>
  </conditionalFormatting>
  <conditionalFormatting sqref="AD29">
    <cfRule type="cellIs" dxfId="487" priority="33" stopIfTrue="1" operator="equal">
      <formula>0</formula>
    </cfRule>
  </conditionalFormatting>
  <conditionalFormatting sqref="X20">
    <cfRule type="cellIs" dxfId="486" priority="32" stopIfTrue="1" operator="equal">
      <formula>0</formula>
    </cfRule>
  </conditionalFormatting>
  <conditionalFormatting sqref="X21">
    <cfRule type="cellIs" dxfId="485" priority="31" stopIfTrue="1" operator="equal">
      <formula>0</formula>
    </cfRule>
  </conditionalFormatting>
  <conditionalFormatting sqref="R8">
    <cfRule type="cellIs" dxfId="484" priority="30" stopIfTrue="1" operator="equal">
      <formula>0</formula>
    </cfRule>
  </conditionalFormatting>
  <conditionalFormatting sqref="R9">
    <cfRule type="cellIs" dxfId="483" priority="29" stopIfTrue="1" operator="equal">
      <formula>0</formula>
    </cfRule>
  </conditionalFormatting>
  <conditionalFormatting sqref="AG16">
    <cfRule type="cellIs" dxfId="482" priority="28" stopIfTrue="1" operator="equal">
      <formula>0</formula>
    </cfRule>
  </conditionalFormatting>
  <conditionalFormatting sqref="AG17">
    <cfRule type="cellIs" dxfId="481" priority="27" stopIfTrue="1" operator="equal">
      <formula>0</formula>
    </cfRule>
  </conditionalFormatting>
  <conditionalFormatting sqref="AD32">
    <cfRule type="cellIs" dxfId="480" priority="26" stopIfTrue="1" operator="equal">
      <formula>0</formula>
    </cfRule>
  </conditionalFormatting>
  <conditionalFormatting sqref="AD33">
    <cfRule type="cellIs" dxfId="479" priority="25" stopIfTrue="1" operator="equal">
      <formula>0</formula>
    </cfRule>
  </conditionalFormatting>
  <conditionalFormatting sqref="AA32">
    <cfRule type="cellIs" dxfId="478" priority="24" stopIfTrue="1" operator="equal">
      <formula>0</formula>
    </cfRule>
  </conditionalFormatting>
  <conditionalFormatting sqref="AA33">
    <cfRule type="cellIs" dxfId="477" priority="23" stopIfTrue="1" operator="equal">
      <formula>0</formula>
    </cfRule>
  </conditionalFormatting>
  <conditionalFormatting sqref="AD36">
    <cfRule type="cellIs" dxfId="476" priority="22" stopIfTrue="1" operator="equal">
      <formula>0</formula>
    </cfRule>
  </conditionalFormatting>
  <conditionalFormatting sqref="AD37">
    <cfRule type="cellIs" dxfId="475" priority="21" stopIfTrue="1" operator="equal">
      <formula>0</formula>
    </cfRule>
  </conditionalFormatting>
  <conditionalFormatting sqref="U4">
    <cfRule type="cellIs" dxfId="474" priority="20" stopIfTrue="1" operator="equal">
      <formula>0</formula>
    </cfRule>
  </conditionalFormatting>
  <conditionalFormatting sqref="U5">
    <cfRule type="cellIs" dxfId="473" priority="19" stopIfTrue="1" operator="equal">
      <formula>0</formula>
    </cfRule>
  </conditionalFormatting>
  <conditionalFormatting sqref="X8">
    <cfRule type="cellIs" dxfId="472" priority="18" stopIfTrue="1" operator="equal">
      <formula>0</formula>
    </cfRule>
  </conditionalFormatting>
  <conditionalFormatting sqref="X9">
    <cfRule type="cellIs" dxfId="471" priority="17" stopIfTrue="1" operator="equal">
      <formula>0</formula>
    </cfRule>
  </conditionalFormatting>
  <conditionalFormatting sqref="R16">
    <cfRule type="cellIs" dxfId="470" priority="16" stopIfTrue="1" operator="equal">
      <formula>0</formula>
    </cfRule>
  </conditionalFormatting>
  <conditionalFormatting sqref="R17">
    <cfRule type="cellIs" dxfId="469" priority="15" stopIfTrue="1" operator="equal">
      <formula>0</formula>
    </cfRule>
  </conditionalFormatting>
  <conditionalFormatting sqref="AD12">
    <cfRule type="cellIs" dxfId="468" priority="14" stopIfTrue="1" operator="equal">
      <formula>0</formula>
    </cfRule>
  </conditionalFormatting>
  <conditionalFormatting sqref="AD13">
    <cfRule type="cellIs" dxfId="467" priority="13" stopIfTrue="1" operator="equal">
      <formula>0</formula>
    </cfRule>
  </conditionalFormatting>
  <conditionalFormatting sqref="X12">
    <cfRule type="cellIs" dxfId="466" priority="12" stopIfTrue="1" operator="equal">
      <formula>0</formula>
    </cfRule>
  </conditionalFormatting>
  <conditionalFormatting sqref="X13">
    <cfRule type="cellIs" dxfId="465" priority="11" stopIfTrue="1" operator="equal">
      <formula>0</formula>
    </cfRule>
  </conditionalFormatting>
  <conditionalFormatting sqref="AA4">
    <cfRule type="cellIs" dxfId="464" priority="10" stopIfTrue="1" operator="equal">
      <formula>0</formula>
    </cfRule>
  </conditionalFormatting>
  <conditionalFormatting sqref="AA5">
    <cfRule type="cellIs" dxfId="463" priority="9" stopIfTrue="1" operator="equal">
      <formula>0</formula>
    </cfRule>
  </conditionalFormatting>
  <conditionalFormatting sqref="U24">
    <cfRule type="cellIs" dxfId="462" priority="8" stopIfTrue="1" operator="equal">
      <formula>0</formula>
    </cfRule>
  </conditionalFormatting>
  <conditionalFormatting sqref="U25">
    <cfRule type="cellIs" dxfId="461" priority="7" stopIfTrue="1" operator="equal">
      <formula>0</formula>
    </cfRule>
  </conditionalFormatting>
  <conditionalFormatting sqref="I4">
    <cfRule type="cellIs" dxfId="460" priority="6" stopIfTrue="1" operator="equal">
      <formula>0</formula>
    </cfRule>
  </conditionalFormatting>
  <conditionalFormatting sqref="I5">
    <cfRule type="cellIs" dxfId="459" priority="5" stopIfTrue="1" operator="equal">
      <formula>0</formula>
    </cfRule>
  </conditionalFormatting>
  <conditionalFormatting sqref="X16">
    <cfRule type="cellIs" dxfId="458" priority="4" stopIfTrue="1" operator="equal">
      <formula>0</formula>
    </cfRule>
  </conditionalFormatting>
  <conditionalFormatting sqref="X17">
    <cfRule type="cellIs" dxfId="457" priority="3" stopIfTrue="1" operator="equal">
      <formula>0</formula>
    </cfRule>
  </conditionalFormatting>
  <conditionalFormatting sqref="AG8">
    <cfRule type="cellIs" dxfId="456" priority="2" stopIfTrue="1" operator="equal">
      <formula>0</formula>
    </cfRule>
  </conditionalFormatting>
  <conditionalFormatting sqref="AG9">
    <cfRule type="cellIs" dxfId="455" priority="1" stopIfTrue="1" operator="equal">
      <formula>0</formula>
    </cfRule>
  </conditionalFormatting>
  <dataValidations count="3">
    <dataValidation type="list" allowBlank="1" showInputMessage="1" showErrorMessage="1" sqref="AA1:AB1" xr:uid="{00000000-0002-0000-0300-000000000000}">
      <formula1>"前期,後期"</formula1>
    </dataValidation>
    <dataValidation type="list" allowBlank="1" showInputMessage="1" showErrorMessage="1" sqref="T1:U1" xr:uid="{00000000-0002-0000-0300-000001000000}">
      <formula1>"１,２,３,４,５,６,７,８,９,１０,１１,１２,１３,１４,１５,１６"</formula1>
    </dataValidation>
    <dataValidation type="list" allowBlank="1" showInputMessage="1" showErrorMessage="1" sqref="AC1" xr:uid="{00000000-0002-0000-0300-000002000000}">
      <formula1>"Ａ,Ｂ,Ｃ,Ｄ,Ｅ,Ｆ,Ｇ,Ｈ"</formula1>
    </dataValidation>
  </dataValidations>
  <pageMargins left="0.7" right="0.7" top="0.75" bottom="0.75" header="0.3" footer="0.3"/>
  <pageSetup paperSize="9" scale="4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FF99"/>
    <pageSetUpPr fitToPage="1"/>
  </sheetPr>
  <dimension ref="A1:AY50"/>
  <sheetViews>
    <sheetView zoomScale="75" zoomScaleNormal="75" zoomScaleSheetLayoutView="50" workbookViewId="0">
      <selection activeCell="AJ20" sqref="AJ20:AJ23"/>
    </sheetView>
  </sheetViews>
  <sheetFormatPr defaultColWidth="9" defaultRowHeight="16.2" x14ac:dyDescent="0.2"/>
  <cols>
    <col min="1" max="1" width="3.44140625" style="18" customWidth="1"/>
    <col min="2" max="2" width="13.77734375" style="1" customWidth="1"/>
    <col min="3" max="35" width="4" style="1" customWidth="1"/>
    <col min="36" max="44" width="8.6640625" style="1" customWidth="1"/>
    <col min="45" max="45" width="5.6640625" style="43" customWidth="1"/>
    <col min="46" max="46" width="5.6640625" style="1" customWidth="1"/>
    <col min="47" max="47" width="4.44140625" style="1" customWidth="1"/>
    <col min="48" max="49" width="9" style="1"/>
    <col min="50" max="50" width="9" style="1" customWidth="1"/>
    <col min="51" max="51" width="9" style="1" hidden="1" customWidth="1"/>
    <col min="52" max="16384" width="9" style="1"/>
  </cols>
  <sheetData>
    <row r="1" spans="1:51" ht="30" customHeight="1" x14ac:dyDescent="0.2">
      <c r="A1" s="4"/>
      <c r="B1" s="4"/>
      <c r="C1" s="19"/>
      <c r="D1" s="55">
        <v>2017</v>
      </c>
      <c r="E1" s="55"/>
      <c r="F1" s="55"/>
      <c r="G1" s="56" t="s">
        <v>12</v>
      </c>
      <c r="H1" s="56"/>
      <c r="I1" s="56"/>
      <c r="J1" s="56"/>
      <c r="K1" s="56"/>
      <c r="L1" s="56"/>
      <c r="M1" s="56"/>
      <c r="N1" s="56"/>
      <c r="O1" s="56"/>
      <c r="P1" s="56"/>
      <c r="Q1" s="56"/>
      <c r="R1" s="56"/>
      <c r="S1" s="56"/>
      <c r="T1" s="57" t="s">
        <v>22</v>
      </c>
      <c r="U1" s="57"/>
      <c r="V1" s="47" t="s">
        <v>13</v>
      </c>
      <c r="W1" s="47"/>
      <c r="X1" s="47"/>
      <c r="Y1" s="47"/>
      <c r="Z1" s="47"/>
      <c r="AA1" s="58" t="s">
        <v>15</v>
      </c>
      <c r="AB1" s="58"/>
      <c r="AC1" s="27" t="s">
        <v>23</v>
      </c>
      <c r="AD1" s="47" t="s">
        <v>16</v>
      </c>
      <c r="AE1" s="47"/>
      <c r="AF1" s="47"/>
      <c r="AG1" s="47"/>
      <c r="AH1" s="47"/>
      <c r="AI1" s="47"/>
      <c r="AJ1" s="4"/>
      <c r="AK1" s="4"/>
      <c r="AL1" s="4"/>
      <c r="AN1" s="48">
        <f ca="1">TODAY()</f>
        <v>43087</v>
      </c>
      <c r="AO1" s="48"/>
      <c r="AP1" s="48"/>
      <c r="AQ1" s="3" t="s">
        <v>0</v>
      </c>
      <c r="AR1" s="4"/>
      <c r="AS1" s="42"/>
      <c r="AT1" s="5"/>
      <c r="AV1" s="6"/>
      <c r="AW1" s="6"/>
      <c r="AX1" s="6"/>
    </row>
    <row r="2" spans="1:51" ht="24" customHeight="1" x14ac:dyDescent="0.2">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V2" s="6"/>
      <c r="AW2" s="6"/>
      <c r="AX2" s="6"/>
    </row>
    <row r="3" spans="1:51" ht="30" customHeight="1" x14ac:dyDescent="0.2">
      <c r="A3" s="23" t="str">
        <f>AC1</f>
        <v>A</v>
      </c>
      <c r="B3" s="24" t="s">
        <v>14</v>
      </c>
      <c r="C3" s="157" t="str">
        <f>B4</f>
        <v>太子堂</v>
      </c>
      <c r="D3" s="158"/>
      <c r="E3" s="159"/>
      <c r="F3" s="157" t="str">
        <f>B8</f>
        <v>竹の子</v>
      </c>
      <c r="G3" s="158"/>
      <c r="H3" s="159"/>
      <c r="I3" s="157" t="str">
        <f>B12</f>
        <v>千歳台</v>
      </c>
      <c r="J3" s="158"/>
      <c r="K3" s="159"/>
      <c r="L3" s="157" t="str">
        <f>B16</f>
        <v>松丘</v>
      </c>
      <c r="M3" s="158"/>
      <c r="N3" s="159"/>
      <c r="O3" s="157" t="str">
        <f>B20</f>
        <v>等々力</v>
      </c>
      <c r="P3" s="158"/>
      <c r="Q3" s="159"/>
      <c r="R3" s="157" t="str">
        <f>B24</f>
        <v>チャンプ</v>
      </c>
      <c r="S3" s="158"/>
      <c r="T3" s="159"/>
      <c r="U3" s="157" t="str">
        <f>B28</f>
        <v>Anthony</v>
      </c>
      <c r="V3" s="158"/>
      <c r="W3" s="159"/>
      <c r="X3" s="157" t="str">
        <f>B32</f>
        <v>塚戸</v>
      </c>
      <c r="Y3" s="158"/>
      <c r="Z3" s="159"/>
      <c r="AA3" s="157" t="str">
        <f>B36</f>
        <v>明正</v>
      </c>
      <c r="AB3" s="158"/>
      <c r="AC3" s="159"/>
      <c r="AD3" s="157" t="str">
        <f>B40</f>
        <v>城山</v>
      </c>
      <c r="AE3" s="158"/>
      <c r="AF3" s="159"/>
      <c r="AG3" s="157" t="str">
        <f>B44</f>
        <v>砧</v>
      </c>
      <c r="AH3" s="158"/>
      <c r="AI3" s="159"/>
      <c r="AJ3" s="9" t="s">
        <v>1</v>
      </c>
      <c r="AK3" s="9" t="s">
        <v>2</v>
      </c>
      <c r="AL3" s="9" t="s">
        <v>3</v>
      </c>
      <c r="AM3" s="9" t="s">
        <v>4</v>
      </c>
      <c r="AN3" s="9" t="s">
        <v>5</v>
      </c>
      <c r="AO3" s="9" t="s">
        <v>6</v>
      </c>
      <c r="AP3" s="9" t="s">
        <v>7</v>
      </c>
      <c r="AQ3" s="9" t="s">
        <v>8</v>
      </c>
      <c r="AR3" s="9" t="s">
        <v>9</v>
      </c>
      <c r="AS3" s="44"/>
      <c r="AT3" s="11"/>
      <c r="AV3" s="6"/>
      <c r="AW3" s="6"/>
      <c r="AX3" s="6"/>
    </row>
    <row r="4" spans="1:51" ht="20.100000000000001" customHeight="1" x14ac:dyDescent="0.2">
      <c r="A4" s="60">
        <v>1</v>
      </c>
      <c r="B4" s="148" t="s">
        <v>28</v>
      </c>
      <c r="C4" s="94"/>
      <c r="D4" s="95"/>
      <c r="E4" s="96"/>
      <c r="F4" s="151">
        <v>42855</v>
      </c>
      <c r="G4" s="152"/>
      <c r="H4" s="153"/>
      <c r="I4" s="151">
        <v>42855</v>
      </c>
      <c r="J4" s="152"/>
      <c r="K4" s="153"/>
      <c r="L4" s="151">
        <v>42859</v>
      </c>
      <c r="M4" s="152"/>
      <c r="N4" s="153"/>
      <c r="O4" s="151">
        <v>42890</v>
      </c>
      <c r="P4" s="152"/>
      <c r="Q4" s="153"/>
      <c r="R4" s="151">
        <v>42904</v>
      </c>
      <c r="S4" s="152"/>
      <c r="T4" s="153"/>
      <c r="U4" s="151">
        <v>42876</v>
      </c>
      <c r="V4" s="152"/>
      <c r="W4" s="153"/>
      <c r="X4" s="151">
        <v>42890</v>
      </c>
      <c r="Y4" s="152"/>
      <c r="Z4" s="153"/>
      <c r="AA4" s="151">
        <v>42876</v>
      </c>
      <c r="AB4" s="152"/>
      <c r="AC4" s="153"/>
      <c r="AD4" s="151">
        <v>42859</v>
      </c>
      <c r="AE4" s="152"/>
      <c r="AF4" s="153"/>
      <c r="AG4" s="151">
        <v>42904</v>
      </c>
      <c r="AH4" s="152"/>
      <c r="AI4" s="153"/>
      <c r="AJ4" s="75">
        <v>10</v>
      </c>
      <c r="AK4" s="75">
        <f t="shared" ref="AK4:AK8" si="0">IF(AND($D7="",$G7="",$J7="",$M7="",$P7="",$S7="",$V7="",$Y7="",$AB7="",$AE7="",$AH7=""),"",SUM($AS7:$AU7))</f>
        <v>28</v>
      </c>
      <c r="AL4" s="75">
        <f t="shared" ref="AL4" si="1">IF(AND($D7="",$G7="",$J7="",$J7="",$M7="",$P7="",$S7="",$V7="",$Y7="",$AB7="",$AE7="",$AH7=""),"",COUNTIF(C7:AI7,"○"))</f>
        <v>9</v>
      </c>
      <c r="AM4" s="75">
        <f>IF(AND($D7="",$G7="",$J7="",$J7="",$M7="",$P7="",$S7="",$V7="",$Y7="",$AB7="",$AE7="",$AH7=""),"",COUNTIF(C7:AI7,"●"))</f>
        <v>0</v>
      </c>
      <c r="AN4" s="75">
        <f>IF(AND($D7="",$G7="",$J7="",$J7="",$M7="",$P7="",$S7="",$V7="",$Y7="",$AB7="",$AE7="",$AH7=""),"",COUNTIF(C7:AI7,"△"))</f>
        <v>1</v>
      </c>
      <c r="AO4" s="75">
        <f>IF(AND($C7="",$F7="",$I7="",$L7="",$O7="",$R7="",$U7="",$X7="",$AA7="",$AD7="",$AG7=""),"",SUM($C7,$F7,$I7,$L7,$O7,$R7,$U7,$X7,$AA7,$AD7,$AG7))</f>
        <v>24</v>
      </c>
      <c r="AP4" s="75">
        <f>IF(AND($E7="",$H7="",$K7="",$N7="",$Q7="",$T7="",$W7="",$Z7="",$AC7="",$AF7="",$AI7=""),"",SUM($E7,$H7,$K7,$N7,$Q7,$T7,$W7,$Z7,$AC7,$AF7,$AI7))</f>
        <v>6</v>
      </c>
      <c r="AQ4" s="75">
        <f>IF(AND($AO4="",$AP4=""),"",($AO4-$AP4))</f>
        <v>18</v>
      </c>
      <c r="AR4" s="81">
        <f>IF(AND($AJ4=""),"",RANK(AY4,AY$4:AY$47))</f>
        <v>1</v>
      </c>
      <c r="AS4" s="45"/>
      <c r="AT4" s="11"/>
      <c r="AV4" s="6"/>
      <c r="AW4" s="6"/>
      <c r="AX4" s="6"/>
      <c r="AY4" s="84">
        <f>IFERROR(AK4+AQ4*0.01,"")</f>
        <v>28.18</v>
      </c>
    </row>
    <row r="5" spans="1:51" ht="20.100000000000001" customHeight="1" x14ac:dyDescent="0.2">
      <c r="A5" s="61"/>
      <c r="B5" s="149"/>
      <c r="C5" s="97"/>
      <c r="D5" s="98"/>
      <c r="E5" s="99"/>
      <c r="F5" s="154" t="s">
        <v>25</v>
      </c>
      <c r="G5" s="155"/>
      <c r="H5" s="156"/>
      <c r="I5" s="154" t="s">
        <v>25</v>
      </c>
      <c r="J5" s="155"/>
      <c r="K5" s="156"/>
      <c r="L5" s="154" t="s">
        <v>25</v>
      </c>
      <c r="M5" s="155"/>
      <c r="N5" s="156"/>
      <c r="O5" s="154" t="s">
        <v>26</v>
      </c>
      <c r="P5" s="155"/>
      <c r="Q5" s="156"/>
      <c r="R5" s="154" t="s">
        <v>25</v>
      </c>
      <c r="S5" s="155"/>
      <c r="T5" s="156"/>
      <c r="U5" s="154" t="s">
        <v>25</v>
      </c>
      <c r="V5" s="155"/>
      <c r="W5" s="156"/>
      <c r="X5" s="154" t="s">
        <v>26</v>
      </c>
      <c r="Y5" s="155"/>
      <c r="Z5" s="156"/>
      <c r="AA5" s="154" t="s">
        <v>25</v>
      </c>
      <c r="AB5" s="155"/>
      <c r="AC5" s="156"/>
      <c r="AD5" s="154" t="s">
        <v>25</v>
      </c>
      <c r="AE5" s="155"/>
      <c r="AF5" s="156"/>
      <c r="AG5" s="154" t="s">
        <v>25</v>
      </c>
      <c r="AH5" s="155"/>
      <c r="AI5" s="156"/>
      <c r="AJ5" s="76"/>
      <c r="AK5" s="76"/>
      <c r="AL5" s="76"/>
      <c r="AM5" s="76"/>
      <c r="AN5" s="76"/>
      <c r="AO5" s="76"/>
      <c r="AP5" s="76"/>
      <c r="AQ5" s="76"/>
      <c r="AR5" s="82"/>
      <c r="AS5" s="45"/>
      <c r="AT5" s="11"/>
      <c r="AV5" s="6"/>
      <c r="AW5" s="6"/>
      <c r="AX5" s="6"/>
      <c r="AY5" s="84"/>
    </row>
    <row r="6" spans="1:51" ht="20.100000000000001" customHeight="1" x14ac:dyDescent="0.2">
      <c r="A6" s="61"/>
      <c r="B6" s="149"/>
      <c r="C6" s="97"/>
      <c r="D6" s="98"/>
      <c r="E6" s="99"/>
      <c r="F6" s="78"/>
      <c r="G6" s="79"/>
      <c r="H6" s="80"/>
      <c r="I6" s="78"/>
      <c r="J6" s="79"/>
      <c r="K6" s="80"/>
      <c r="L6" s="78"/>
      <c r="M6" s="79"/>
      <c r="N6" s="80"/>
      <c r="O6" s="78"/>
      <c r="P6" s="79"/>
      <c r="Q6" s="80"/>
      <c r="R6" s="78"/>
      <c r="S6" s="79"/>
      <c r="T6" s="80"/>
      <c r="U6" s="78"/>
      <c r="V6" s="79"/>
      <c r="W6" s="80"/>
      <c r="X6" s="78"/>
      <c r="Y6" s="79"/>
      <c r="Z6" s="80"/>
      <c r="AA6" s="78"/>
      <c r="AB6" s="79"/>
      <c r="AC6" s="80"/>
      <c r="AD6" s="78"/>
      <c r="AE6" s="79"/>
      <c r="AF6" s="80"/>
      <c r="AG6" s="78"/>
      <c r="AH6" s="79"/>
      <c r="AI6" s="80"/>
      <c r="AJ6" s="76"/>
      <c r="AK6" s="76"/>
      <c r="AL6" s="76"/>
      <c r="AM6" s="76"/>
      <c r="AN6" s="76"/>
      <c r="AO6" s="76"/>
      <c r="AP6" s="76"/>
      <c r="AQ6" s="76"/>
      <c r="AR6" s="82"/>
      <c r="AS6" s="45"/>
      <c r="AT6" s="11"/>
      <c r="AV6" s="6"/>
      <c r="AW6" s="6"/>
      <c r="AX6" s="6"/>
      <c r="AY6" s="84"/>
    </row>
    <row r="7" spans="1:51" ht="24" customHeight="1" x14ac:dyDescent="0.2">
      <c r="A7" s="62"/>
      <c r="B7" s="150"/>
      <c r="C7" s="100"/>
      <c r="D7" s="101"/>
      <c r="E7" s="102"/>
      <c r="F7" s="33">
        <v>2</v>
      </c>
      <c r="G7" s="34" t="str">
        <f>IF(AND($F7="",$H7=""),"",IF($F7&gt;$H7,"○",IF($F7=$H7,"△",IF($F7&lt;$H7,"●"))))</f>
        <v>○</v>
      </c>
      <c r="H7" s="35">
        <v>0</v>
      </c>
      <c r="I7" s="33">
        <v>2</v>
      </c>
      <c r="J7" s="34" t="str">
        <f>IF(AND($I7="",$K7=""),"",IF($I7&gt;$K7,"○",IF($I7=$K7,"△",IF($I7&lt;$K7,"●"))))</f>
        <v>○</v>
      </c>
      <c r="K7" s="35">
        <v>1</v>
      </c>
      <c r="L7" s="33">
        <v>1</v>
      </c>
      <c r="M7" s="34" t="str">
        <f>IF(AND($L7="",$N7=""),"",IF($L7&gt;$N7,"○",IF($L7=$N7,"△",IF($L7&lt;$N7,"●"))))</f>
        <v>○</v>
      </c>
      <c r="N7" s="35">
        <v>0</v>
      </c>
      <c r="O7" s="33">
        <v>3</v>
      </c>
      <c r="P7" s="34" t="str">
        <f>IF(AND($O7="",$Q7=""),"",IF($O7&gt;$Q7,"○",IF($O7=$Q7,"△",IF($O7&lt;$Q7,"●"))))</f>
        <v>△</v>
      </c>
      <c r="Q7" s="35">
        <v>3</v>
      </c>
      <c r="R7" s="33">
        <v>5</v>
      </c>
      <c r="S7" s="34" t="str">
        <f>IF(AND($R7="",$T7=""),"",IF($R7&gt;$T7,"○",IF($R7=$T7,"△",IF($R7&lt;$T7,"●"))))</f>
        <v>○</v>
      </c>
      <c r="T7" s="35">
        <v>1</v>
      </c>
      <c r="U7" s="33">
        <v>1</v>
      </c>
      <c r="V7" s="34" t="str">
        <f>IF(AND($U7="",$W7=""),"",IF($U7&gt;$W7,"○",IF($U7=$W7,"△",IF($U7&lt;$W7,"●"))))</f>
        <v>○</v>
      </c>
      <c r="W7" s="35">
        <v>0</v>
      </c>
      <c r="X7" s="33">
        <v>2</v>
      </c>
      <c r="Y7" s="34" t="str">
        <f>IF(AND($X7="",$Z7=""),"",IF($X7&gt;$Z7,"○",IF($X7=$Z7,"△",IF($X7&lt;$Z7,"●"))))</f>
        <v>○</v>
      </c>
      <c r="Z7" s="35">
        <v>0</v>
      </c>
      <c r="AA7" s="33">
        <v>4</v>
      </c>
      <c r="AB7" s="34" t="str">
        <f>IF(AND($AA7="",$AC7=""),"",IF($AA7&gt;$AC7,"○",IF($AA7=$AC7,"△",IF($AA7&lt;$AC7,"●"))))</f>
        <v>○</v>
      </c>
      <c r="AC7" s="35">
        <v>0</v>
      </c>
      <c r="AD7" s="33">
        <v>2</v>
      </c>
      <c r="AE7" s="34" t="str">
        <f>IF(AND($AD7="",$AF7=""),"",IF($AD7&gt;$AF7,"○",IF($AD7=$AF7,"△",IF($AD7&lt;$AF7,"●"))))</f>
        <v>○</v>
      </c>
      <c r="AF7" s="35">
        <v>1</v>
      </c>
      <c r="AG7" s="33">
        <v>2</v>
      </c>
      <c r="AH7" s="34" t="str">
        <f>IF(AND($AG7="",$AI7=""),"",IF($AG7&gt;$AI7,"○",IF($AG7=$AI7,"△",IF($AG7&lt;$AI7,"●"))))</f>
        <v>○</v>
      </c>
      <c r="AI7" s="35">
        <v>0</v>
      </c>
      <c r="AJ7" s="77"/>
      <c r="AK7" s="77"/>
      <c r="AL7" s="77"/>
      <c r="AM7" s="77"/>
      <c r="AN7" s="77"/>
      <c r="AO7" s="77"/>
      <c r="AP7" s="77"/>
      <c r="AQ7" s="77"/>
      <c r="AR7" s="83"/>
      <c r="AS7" s="46">
        <f>COUNTIF(C7:AI7,"○")*3</f>
        <v>27</v>
      </c>
      <c r="AT7" s="13">
        <f>COUNTIF(C7:AI7,"△")*1</f>
        <v>1</v>
      </c>
      <c r="AU7" s="13">
        <f>COUNTIF(C7:AI7,"●")*0</f>
        <v>0</v>
      </c>
      <c r="AV7" s="14" t="str">
        <f>B4</f>
        <v>太子堂</v>
      </c>
      <c r="AW7" s="14" t="str">
        <f>IF(AND(AR4:AR43=""),"",VLOOKUP(1,AR4:AV43,5,0))</f>
        <v/>
      </c>
      <c r="AX7" s="6"/>
      <c r="AY7" s="84"/>
    </row>
    <row r="8" spans="1:51" ht="20.100000000000001" customHeight="1" x14ac:dyDescent="0.2">
      <c r="A8" s="60">
        <v>2</v>
      </c>
      <c r="B8" s="148" t="s">
        <v>29</v>
      </c>
      <c r="C8" s="145">
        <f>IF(AND(F$4=""),"",F$4)</f>
        <v>42855</v>
      </c>
      <c r="D8" s="146"/>
      <c r="E8" s="147"/>
      <c r="F8" s="63"/>
      <c r="G8" s="64"/>
      <c r="H8" s="65"/>
      <c r="I8" s="151">
        <v>42876</v>
      </c>
      <c r="J8" s="152"/>
      <c r="K8" s="153"/>
      <c r="L8" s="151">
        <v>42855</v>
      </c>
      <c r="M8" s="152"/>
      <c r="N8" s="153"/>
      <c r="O8" s="151">
        <v>42869</v>
      </c>
      <c r="P8" s="152"/>
      <c r="Q8" s="153"/>
      <c r="R8" s="151">
        <v>42876</v>
      </c>
      <c r="S8" s="152"/>
      <c r="T8" s="153"/>
      <c r="U8" s="151">
        <v>42859</v>
      </c>
      <c r="V8" s="152"/>
      <c r="W8" s="153"/>
      <c r="X8" s="151">
        <v>42859</v>
      </c>
      <c r="Y8" s="152"/>
      <c r="Z8" s="153"/>
      <c r="AA8" s="151">
        <v>42890</v>
      </c>
      <c r="AB8" s="152"/>
      <c r="AC8" s="153"/>
      <c r="AD8" s="151">
        <v>42847</v>
      </c>
      <c r="AE8" s="152"/>
      <c r="AF8" s="153"/>
      <c r="AG8" s="151">
        <v>42869</v>
      </c>
      <c r="AH8" s="152"/>
      <c r="AI8" s="153"/>
      <c r="AJ8" s="75">
        <v>10</v>
      </c>
      <c r="AK8" s="75">
        <f t="shared" si="0"/>
        <v>10</v>
      </c>
      <c r="AL8" s="75">
        <f t="shared" ref="AL8" si="2">IF(AND($D11="",$G11="",$J11="",$J11="",$M11="",$P11="",$S11="",$V11="",$Y11="",$AB11="",$AE11="",$AH11=""),"",COUNTIF(C11:AI11,"○"))</f>
        <v>3</v>
      </c>
      <c r="AM8" s="75">
        <f t="shared" ref="AM8" si="3">IF(AND($D11="",$G11="",$J11="",$J11="",$M11="",$P11="",$S11="",$V11="",$Y11="",$AB11="",$AE11="",$AH11=""),"",COUNTIF(C11:AI11,"●"))</f>
        <v>6</v>
      </c>
      <c r="AN8" s="75">
        <f t="shared" ref="AN8" si="4">IF(AND($D11="",$G11="",$J11="",$J11="",$M11="",$P11="",$S11="",$V11="",$Y11="",$AB11="",$AE11="",$AH11=""),"",COUNTIF(C11:AI11,"△"))</f>
        <v>1</v>
      </c>
      <c r="AO8" s="75">
        <f t="shared" ref="AO8" si="5">IF(AND($C11="",$F11="",$I11="",$L11="",$O11="",$R11="",$U11="",$X11="",$AA11="",$AD11="",$AG11=""),"",SUM($C11,$F11,$I11,$L11,$O11,$R11,$U11,$X11,$AA11,$AD11,$AG11))</f>
        <v>13</v>
      </c>
      <c r="AP8" s="75">
        <f t="shared" ref="AP8" si="6">IF(AND($E11="",$H11="",$K11="",$N11="",$Q11="",$T11="",$W11="",$Z11="",$AC11="",$AF11="",$AI11=""),"",SUM($E11,$H11,$K11,$N11,$Q11,$T11,$W11,$Z11,$AC11,$AF11,$AI11))</f>
        <v>33</v>
      </c>
      <c r="AQ8" s="75">
        <f t="shared" ref="AQ8" si="7">IF(AND($AO8="",$AP8=""),"",($AO8-$AP8))</f>
        <v>-20</v>
      </c>
      <c r="AR8" s="81">
        <f>IF(AND($AJ8=""),"",RANK(AY8,AY$4:AY$47))</f>
        <v>7</v>
      </c>
      <c r="AS8" s="45"/>
      <c r="AT8" s="11"/>
      <c r="AV8" s="6"/>
      <c r="AW8" s="6"/>
      <c r="AX8" s="6"/>
      <c r="AY8" s="84">
        <f t="shared" ref="AY8" si="8">IFERROR(AK8+AQ8*0.01,"")</f>
        <v>9.8000000000000007</v>
      </c>
    </row>
    <row r="9" spans="1:51" ht="20.100000000000001" customHeight="1" x14ac:dyDescent="0.2">
      <c r="A9" s="61"/>
      <c r="B9" s="149"/>
      <c r="C9" s="91" t="str">
        <f>IF(AND(F$5=""),"",F$5)</f>
        <v>緑地G</v>
      </c>
      <c r="D9" s="92"/>
      <c r="E9" s="93"/>
      <c r="F9" s="66"/>
      <c r="G9" s="67"/>
      <c r="H9" s="68"/>
      <c r="I9" s="154" t="s">
        <v>25</v>
      </c>
      <c r="J9" s="155"/>
      <c r="K9" s="156"/>
      <c r="L9" s="154" t="s">
        <v>25</v>
      </c>
      <c r="M9" s="155"/>
      <c r="N9" s="156"/>
      <c r="O9" s="154" t="s">
        <v>27</v>
      </c>
      <c r="P9" s="155"/>
      <c r="Q9" s="156"/>
      <c r="R9" s="154" t="s">
        <v>25</v>
      </c>
      <c r="S9" s="155"/>
      <c r="T9" s="156"/>
      <c r="U9" s="154" t="s">
        <v>25</v>
      </c>
      <c r="V9" s="155"/>
      <c r="W9" s="156"/>
      <c r="X9" s="154" t="s">
        <v>25</v>
      </c>
      <c r="Y9" s="155"/>
      <c r="Z9" s="156"/>
      <c r="AA9" s="154" t="s">
        <v>26</v>
      </c>
      <c r="AB9" s="155"/>
      <c r="AC9" s="156"/>
      <c r="AD9" s="154" t="s">
        <v>25</v>
      </c>
      <c r="AE9" s="155"/>
      <c r="AF9" s="156"/>
      <c r="AG9" s="154" t="s">
        <v>27</v>
      </c>
      <c r="AH9" s="155"/>
      <c r="AI9" s="156"/>
      <c r="AJ9" s="76"/>
      <c r="AK9" s="76"/>
      <c r="AL9" s="76"/>
      <c r="AM9" s="76"/>
      <c r="AN9" s="76"/>
      <c r="AO9" s="76"/>
      <c r="AP9" s="76"/>
      <c r="AQ9" s="76"/>
      <c r="AR9" s="82"/>
      <c r="AS9" s="45"/>
      <c r="AT9" s="11"/>
      <c r="AV9" s="6"/>
      <c r="AW9" s="6"/>
      <c r="AX9" s="6"/>
      <c r="AY9" s="84"/>
    </row>
    <row r="10" spans="1:51" ht="20.100000000000001" customHeight="1" x14ac:dyDescent="0.2">
      <c r="A10" s="61"/>
      <c r="B10" s="149"/>
      <c r="C10" s="103" t="str">
        <f>IF(AND(F$6=""),"",F$6)</f>
        <v/>
      </c>
      <c r="D10" s="104"/>
      <c r="E10" s="105"/>
      <c r="F10" s="66"/>
      <c r="G10" s="67"/>
      <c r="H10" s="68"/>
      <c r="I10" s="78"/>
      <c r="J10" s="79"/>
      <c r="K10" s="80"/>
      <c r="L10" s="78"/>
      <c r="M10" s="79"/>
      <c r="N10" s="80"/>
      <c r="O10" s="78"/>
      <c r="P10" s="79"/>
      <c r="Q10" s="80"/>
      <c r="R10" s="78"/>
      <c r="S10" s="79"/>
      <c r="T10" s="80"/>
      <c r="U10" s="78"/>
      <c r="V10" s="79"/>
      <c r="W10" s="80"/>
      <c r="X10" s="78"/>
      <c r="Y10" s="79"/>
      <c r="Z10" s="80"/>
      <c r="AA10" s="78"/>
      <c r="AB10" s="79"/>
      <c r="AC10" s="80"/>
      <c r="AD10" s="78"/>
      <c r="AE10" s="79"/>
      <c r="AF10" s="80"/>
      <c r="AG10" s="78"/>
      <c r="AH10" s="79"/>
      <c r="AI10" s="80"/>
      <c r="AJ10" s="76"/>
      <c r="AK10" s="76"/>
      <c r="AL10" s="76"/>
      <c r="AM10" s="76"/>
      <c r="AN10" s="76"/>
      <c r="AO10" s="76"/>
      <c r="AP10" s="76"/>
      <c r="AQ10" s="76"/>
      <c r="AR10" s="82"/>
      <c r="AS10" s="45"/>
      <c r="AT10" s="11"/>
      <c r="AV10" s="6"/>
      <c r="AW10" s="6"/>
      <c r="AX10" s="6"/>
      <c r="AY10" s="84"/>
    </row>
    <row r="11" spans="1:51" ht="24" customHeight="1" x14ac:dyDescent="0.2">
      <c r="A11" s="62"/>
      <c r="B11" s="150"/>
      <c r="C11" s="12">
        <f>IF(AND(H$7=""),"",H$7)</f>
        <v>0</v>
      </c>
      <c r="D11" s="16" t="str">
        <f>IF(AND($C11="",$E11=""),"",IF($C11&gt;$E11,"○",IF($C11=$E11,"△",IF($C11&lt;$E11,"●"))))</f>
        <v>●</v>
      </c>
      <c r="E11" s="17">
        <f>IF(AND(F$7=""),"",F$7)</f>
        <v>2</v>
      </c>
      <c r="F11" s="69"/>
      <c r="G11" s="70"/>
      <c r="H11" s="71"/>
      <c r="I11" s="33">
        <v>2</v>
      </c>
      <c r="J11" s="34" t="str">
        <f>IF(AND($I11="",$K11=""),"",IF($I11&gt;$K11,"○",IF($I11=$K11,"△",IF($I11&lt;$K11,"●"))))</f>
        <v>○</v>
      </c>
      <c r="K11" s="35">
        <v>1</v>
      </c>
      <c r="L11" s="33">
        <v>0</v>
      </c>
      <c r="M11" s="34" t="str">
        <f>IF(AND($L11="",$N11=""),"",IF($L11&gt;$N11,"○",IF($L11=$N11,"△",IF($L11&lt;$N11,"●"))))</f>
        <v>●</v>
      </c>
      <c r="N11" s="35">
        <v>6</v>
      </c>
      <c r="O11" s="33">
        <v>1</v>
      </c>
      <c r="P11" s="34" t="str">
        <f>IF(AND($O11="",$Q11=""),"",IF($O11&gt;$Q11,"○",IF($O11=$Q11,"△",IF($O11&lt;$Q11,"●"))))</f>
        <v>●</v>
      </c>
      <c r="Q11" s="35">
        <v>7</v>
      </c>
      <c r="R11" s="33">
        <v>0</v>
      </c>
      <c r="S11" s="34" t="str">
        <f>IF(AND($R11="",$T11=""),"",IF($R11&gt;$T11,"○",IF($R11=$T11,"△",IF($R11&lt;$T11,"●"))))</f>
        <v>●</v>
      </c>
      <c r="T11" s="35">
        <v>6</v>
      </c>
      <c r="U11" s="33">
        <v>0</v>
      </c>
      <c r="V11" s="34" t="str">
        <f>IF(AND($U11="",$W11=""),"",IF($U11&gt;$W11,"○",IF($U11=$W11,"△",IF($U11&lt;$W11,"●"))))</f>
        <v>●</v>
      </c>
      <c r="W11" s="35">
        <v>7</v>
      </c>
      <c r="X11" s="33">
        <v>4</v>
      </c>
      <c r="Y11" s="34" t="str">
        <f>IF(AND($X11="",$Z11=""),"",IF($X11&gt;$Z11,"○",IF($X11=$Z11,"△",IF($X11&lt;$Z11,"●"))))</f>
        <v>○</v>
      </c>
      <c r="Z11" s="35">
        <v>1</v>
      </c>
      <c r="AA11" s="33">
        <v>2</v>
      </c>
      <c r="AB11" s="34" t="str">
        <f>IF(AND($AA11="",$AC11=""),"",IF($AA11&gt;$AC11,"○",IF($AA11=$AC11,"△",IF($AA11&lt;$AC11,"●"))))</f>
        <v>△</v>
      </c>
      <c r="AC11" s="35">
        <v>2</v>
      </c>
      <c r="AD11" s="33">
        <v>0</v>
      </c>
      <c r="AE11" s="34" t="str">
        <f>IF(AND($AD11="",$AF11=""),"",IF($AD11&gt;$AF11,"○",IF($AD11=$AF11,"△",IF($AD11&lt;$AF11,"●"))))</f>
        <v>●</v>
      </c>
      <c r="AF11" s="35">
        <v>1</v>
      </c>
      <c r="AG11" s="33">
        <v>4</v>
      </c>
      <c r="AH11" s="34" t="str">
        <f>IF(AND($AG11="",$AI11=""),"",IF($AG11&gt;$AI11,"○",IF($AG11=$AI11,"△",IF($AG11&lt;$AI11,"●"))))</f>
        <v>○</v>
      </c>
      <c r="AI11" s="35">
        <v>0</v>
      </c>
      <c r="AJ11" s="77"/>
      <c r="AK11" s="77"/>
      <c r="AL11" s="77"/>
      <c r="AM11" s="77"/>
      <c r="AN11" s="77"/>
      <c r="AO11" s="77"/>
      <c r="AP11" s="77"/>
      <c r="AQ11" s="77"/>
      <c r="AR11" s="83"/>
      <c r="AS11" s="46">
        <f>COUNTIF(C11:AI11,"○")*3</f>
        <v>9</v>
      </c>
      <c r="AT11" s="13">
        <f>COUNTIF(C11:AI11,"△")*1</f>
        <v>1</v>
      </c>
      <c r="AU11" s="13">
        <f>COUNTIF(C11:AI11,"●")*0</f>
        <v>0</v>
      </c>
      <c r="AV11" s="14" t="str">
        <f>B8</f>
        <v>竹の子</v>
      </c>
      <c r="AW11" s="14"/>
      <c r="AX11" s="6"/>
      <c r="AY11" s="84"/>
    </row>
    <row r="12" spans="1:51" ht="20.100000000000001" customHeight="1" x14ac:dyDescent="0.2">
      <c r="A12" s="60">
        <v>3</v>
      </c>
      <c r="B12" s="148" t="s">
        <v>30</v>
      </c>
      <c r="C12" s="145">
        <f>IF(AND($I$4=""),"",$I$4)</f>
        <v>42855</v>
      </c>
      <c r="D12" s="146"/>
      <c r="E12" s="147"/>
      <c r="F12" s="145">
        <f>IF(AND($I$8=""),"",$I$8)</f>
        <v>42876</v>
      </c>
      <c r="G12" s="146"/>
      <c r="H12" s="147"/>
      <c r="I12" s="63"/>
      <c r="J12" s="64"/>
      <c r="K12" s="65"/>
      <c r="L12" s="151">
        <v>42855</v>
      </c>
      <c r="M12" s="152"/>
      <c r="N12" s="153"/>
      <c r="O12" s="151">
        <v>42890</v>
      </c>
      <c r="P12" s="152"/>
      <c r="Q12" s="153"/>
      <c r="R12" s="151">
        <v>42841</v>
      </c>
      <c r="S12" s="152"/>
      <c r="T12" s="153"/>
      <c r="U12" s="151">
        <v>42859</v>
      </c>
      <c r="V12" s="152"/>
      <c r="W12" s="153"/>
      <c r="X12" s="151">
        <v>42859</v>
      </c>
      <c r="Y12" s="152"/>
      <c r="Z12" s="153"/>
      <c r="AA12" s="151">
        <v>42841</v>
      </c>
      <c r="AB12" s="152"/>
      <c r="AC12" s="153"/>
      <c r="AD12" s="151">
        <v>42904</v>
      </c>
      <c r="AE12" s="152"/>
      <c r="AF12" s="153"/>
      <c r="AG12" s="151">
        <v>42889</v>
      </c>
      <c r="AH12" s="152"/>
      <c r="AI12" s="153"/>
      <c r="AJ12" s="75">
        <v>10</v>
      </c>
      <c r="AK12" s="75">
        <f t="shared" ref="AK12:AK16" si="9">IF(AND($D15="",$G15="",$J15="",$M15="",$P15="",$S15="",$V15="",$Y15="",$AB15="",$AE15="",$AH15=""),"",SUM($AS15:$AU15))</f>
        <v>12</v>
      </c>
      <c r="AL12" s="75">
        <f t="shared" ref="AL12" si="10">IF(AND($D15="",$G15="",$J15="",$J15="",$M15="",$P15="",$S15="",$V15="",$Y15="",$AB15="",$AE15="",$AH15=""),"",COUNTIF(C15:AI15,"○"))</f>
        <v>4</v>
      </c>
      <c r="AM12" s="75">
        <f t="shared" ref="AM12" si="11">IF(AND($D15="",$G15="",$J15="",$J15="",$M15="",$P15="",$S15="",$V15="",$Y15="",$AB15="",$AE15="",$AH15=""),"",COUNTIF(C15:AI15,"●"))</f>
        <v>6</v>
      </c>
      <c r="AN12" s="75">
        <f t="shared" ref="AN12" si="12">IF(AND($D15="",$G15="",$J15="",$J15="",$M15="",$P15="",$S15="",$V15="",$Y15="",$AB15="",$AE15="",$AH15=""),"",COUNTIF(C15:AI15,"△"))</f>
        <v>0</v>
      </c>
      <c r="AO12" s="75">
        <f t="shared" ref="AO12" si="13">IF(AND($C15="",$F15="",$I15="",$L15="",$O15="",$R15="",$U15="",$X15="",$AA15="",$AD15="",$AG15=""),"",SUM($C15,$F15,$I15,$L15,$O15,$R15,$U15,$X15,$AA15,$AD15,$AG15))</f>
        <v>15</v>
      </c>
      <c r="AP12" s="75">
        <f t="shared" ref="AP12" si="14">IF(AND($E15="",$H15="",$K15="",$N15="",$Q15="",$T15="",$W15="",$Z15="",$AC15="",$AF15="",$AI15=""),"",SUM($E15,$H15,$K15,$N15,$Q15,$T15,$W15,$Z15,$AC15,$AF15,$AI15))</f>
        <v>23</v>
      </c>
      <c r="AQ12" s="75">
        <f t="shared" ref="AQ12" si="15">IF(AND($AO12="",$AP12=""),"",($AO12-$AP12))</f>
        <v>-8</v>
      </c>
      <c r="AR12" s="81">
        <f>IF(AND($AJ12=""),"",RANK(AY12,AY$4:AY$47))</f>
        <v>6</v>
      </c>
      <c r="AS12" s="45"/>
      <c r="AT12" s="11"/>
      <c r="AV12" s="6"/>
      <c r="AW12" s="6"/>
      <c r="AX12" s="6"/>
      <c r="AY12" s="84">
        <f t="shared" ref="AY12" si="16">IFERROR(AK12+AQ12*0.01,"")</f>
        <v>11.92</v>
      </c>
    </row>
    <row r="13" spans="1:51" ht="20.100000000000001" customHeight="1" x14ac:dyDescent="0.2">
      <c r="A13" s="61"/>
      <c r="B13" s="149"/>
      <c r="C13" s="142" t="str">
        <f>IF(AND($I$5=""),"",$I$5)</f>
        <v>緑地G</v>
      </c>
      <c r="D13" s="143"/>
      <c r="E13" s="144"/>
      <c r="F13" s="142" t="str">
        <f>IF(AND($I$9=""),"",$I$9)</f>
        <v>緑地G</v>
      </c>
      <c r="G13" s="143"/>
      <c r="H13" s="144"/>
      <c r="I13" s="66"/>
      <c r="J13" s="67"/>
      <c r="K13" s="68"/>
      <c r="L13" s="154" t="s">
        <v>25</v>
      </c>
      <c r="M13" s="155"/>
      <c r="N13" s="156"/>
      <c r="O13" s="154" t="s">
        <v>26</v>
      </c>
      <c r="P13" s="155"/>
      <c r="Q13" s="156"/>
      <c r="R13" s="154" t="s">
        <v>25</v>
      </c>
      <c r="S13" s="155"/>
      <c r="T13" s="156"/>
      <c r="U13" s="154" t="s">
        <v>25</v>
      </c>
      <c r="V13" s="155"/>
      <c r="W13" s="156"/>
      <c r="X13" s="154" t="s">
        <v>25</v>
      </c>
      <c r="Y13" s="155"/>
      <c r="Z13" s="156"/>
      <c r="AA13" s="154" t="s">
        <v>25</v>
      </c>
      <c r="AB13" s="155"/>
      <c r="AC13" s="156"/>
      <c r="AD13" s="154" t="s">
        <v>25</v>
      </c>
      <c r="AE13" s="155"/>
      <c r="AF13" s="156"/>
      <c r="AG13" s="154" t="s">
        <v>26</v>
      </c>
      <c r="AH13" s="155"/>
      <c r="AI13" s="156"/>
      <c r="AJ13" s="76"/>
      <c r="AK13" s="76"/>
      <c r="AL13" s="76"/>
      <c r="AM13" s="76"/>
      <c r="AN13" s="76"/>
      <c r="AO13" s="76"/>
      <c r="AP13" s="76"/>
      <c r="AQ13" s="76"/>
      <c r="AR13" s="82"/>
      <c r="AS13" s="45"/>
      <c r="AT13" s="11"/>
      <c r="AV13" s="6"/>
      <c r="AW13" s="6"/>
      <c r="AX13" s="6"/>
      <c r="AY13" s="84"/>
    </row>
    <row r="14" spans="1:51" ht="20.100000000000001" customHeight="1" x14ac:dyDescent="0.2">
      <c r="A14" s="61"/>
      <c r="B14" s="149"/>
      <c r="C14" s="103" t="str">
        <f>IF(AND($I$6=""),"",$I$6)</f>
        <v/>
      </c>
      <c r="D14" s="104"/>
      <c r="E14" s="105"/>
      <c r="F14" s="103" t="str">
        <f>IF(AND($I$10=""),"",$I$10)</f>
        <v/>
      </c>
      <c r="G14" s="104"/>
      <c r="H14" s="105"/>
      <c r="I14" s="66"/>
      <c r="J14" s="67"/>
      <c r="K14" s="68"/>
      <c r="L14" s="78"/>
      <c r="M14" s="79"/>
      <c r="N14" s="80"/>
      <c r="O14" s="78"/>
      <c r="P14" s="79"/>
      <c r="Q14" s="80"/>
      <c r="R14" s="78"/>
      <c r="S14" s="79"/>
      <c r="T14" s="80"/>
      <c r="U14" s="78"/>
      <c r="V14" s="79"/>
      <c r="W14" s="80"/>
      <c r="X14" s="78"/>
      <c r="Y14" s="79"/>
      <c r="Z14" s="80"/>
      <c r="AA14" s="78"/>
      <c r="AB14" s="79"/>
      <c r="AC14" s="80"/>
      <c r="AD14" s="78"/>
      <c r="AE14" s="79"/>
      <c r="AF14" s="80"/>
      <c r="AG14" s="78"/>
      <c r="AH14" s="79"/>
      <c r="AI14" s="80"/>
      <c r="AJ14" s="76"/>
      <c r="AK14" s="76"/>
      <c r="AL14" s="76"/>
      <c r="AM14" s="76"/>
      <c r="AN14" s="76"/>
      <c r="AO14" s="76"/>
      <c r="AP14" s="76"/>
      <c r="AQ14" s="76"/>
      <c r="AR14" s="82"/>
      <c r="AS14" s="45"/>
      <c r="AT14" s="11"/>
      <c r="AV14" s="6"/>
      <c r="AW14" s="6"/>
      <c r="AX14" s="6"/>
      <c r="AY14" s="84"/>
    </row>
    <row r="15" spans="1:51" ht="24" customHeight="1" x14ac:dyDescent="0.2">
      <c r="A15" s="62"/>
      <c r="B15" s="150"/>
      <c r="C15" s="12">
        <f>IF(AND(K$7=""),"",K$7)</f>
        <v>1</v>
      </c>
      <c r="D15" s="16" t="str">
        <f>IF(AND($C15="",$E15=""),"",IF($C15&gt;$E15,"○",IF($C15=$E15,"△",IF($C15&lt;$E15,"●"))))</f>
        <v>●</v>
      </c>
      <c r="E15" s="17">
        <f>IF(AND(I$7=""),"",I$7)</f>
        <v>2</v>
      </c>
      <c r="F15" s="12">
        <f>IF(AND(K$11=""),"",K$11)</f>
        <v>1</v>
      </c>
      <c r="G15" s="16" t="str">
        <f>IF(AND($F15="",$H15=""),"",IF($F15&gt;$H15,"○",IF($F15=$H15,"△",IF($F15&lt;$H15,"●"))))</f>
        <v>●</v>
      </c>
      <c r="H15" s="17">
        <f>IF(AND(I$11=""),"",I$11)</f>
        <v>2</v>
      </c>
      <c r="I15" s="69"/>
      <c r="J15" s="70"/>
      <c r="K15" s="71"/>
      <c r="L15" s="33">
        <v>0</v>
      </c>
      <c r="M15" s="34" t="str">
        <f>IF(AND($L15="",$N15=""),"",IF($L15&gt;$N15,"○",IF($L15=$N15,"△",IF($L15&lt;$N15,"●"))))</f>
        <v>●</v>
      </c>
      <c r="N15" s="35">
        <v>5</v>
      </c>
      <c r="O15" s="33">
        <v>4</v>
      </c>
      <c r="P15" s="34" t="str">
        <f>IF(AND($O15="",$Q15=""),"",IF($O15&gt;$Q15,"○",IF($O15=$Q15,"△",IF($O15&lt;$Q15,"●"))))</f>
        <v>●</v>
      </c>
      <c r="Q15" s="35">
        <v>6</v>
      </c>
      <c r="R15" s="33">
        <v>2</v>
      </c>
      <c r="S15" s="34" t="str">
        <f>IF(AND($R15="",$T15=""),"",IF($R15&gt;$T15,"○",IF($R15=$T15,"△",IF($R15&lt;$T15,"●"))))</f>
        <v>○</v>
      </c>
      <c r="T15" s="35">
        <v>1</v>
      </c>
      <c r="U15" s="33">
        <v>0</v>
      </c>
      <c r="V15" s="34" t="str">
        <f>IF(AND($U15="",$W15=""),"",IF($U15&gt;$W15,"○",IF($U15=$W15,"△",IF($U15&lt;$W15,"●"))))</f>
        <v>●</v>
      </c>
      <c r="W15" s="35">
        <v>2</v>
      </c>
      <c r="X15" s="33">
        <v>4</v>
      </c>
      <c r="Y15" s="34" t="str">
        <f>IF(AND($X15="",$Z15=""),"",IF($X15&gt;$Z15,"○",IF($X15=$Z15,"△",IF($X15&lt;$Z15,"●"))))</f>
        <v>○</v>
      </c>
      <c r="Z15" s="35">
        <v>1</v>
      </c>
      <c r="AA15" s="33">
        <v>1</v>
      </c>
      <c r="AB15" s="34" t="str">
        <f>IF(AND($AA15="",$AC15=""),"",IF($AA15&gt;$AC15,"○",IF($AA15=$AC15,"△",IF($AA15&lt;$AC15,"●"))))</f>
        <v>○</v>
      </c>
      <c r="AC15" s="35">
        <v>0</v>
      </c>
      <c r="AD15" s="33">
        <v>0</v>
      </c>
      <c r="AE15" s="34" t="str">
        <f>IF(AND($AD15="",$AF15=""),"",IF($AD15&gt;$AF15,"○",IF($AD15=$AF15,"△",IF($AD15&lt;$AF15,"●"))))</f>
        <v>●</v>
      </c>
      <c r="AF15" s="35">
        <v>3</v>
      </c>
      <c r="AG15" s="33">
        <v>2</v>
      </c>
      <c r="AH15" s="34" t="str">
        <f>IF(AND($AG15="",$AI15=""),"",IF($AG15&gt;$AI15,"○",IF($AG15=$AI15,"△",IF($AG15&lt;$AI15,"●"))))</f>
        <v>○</v>
      </c>
      <c r="AI15" s="35">
        <v>1</v>
      </c>
      <c r="AJ15" s="77"/>
      <c r="AK15" s="77"/>
      <c r="AL15" s="77"/>
      <c r="AM15" s="77"/>
      <c r="AN15" s="77"/>
      <c r="AO15" s="77"/>
      <c r="AP15" s="77"/>
      <c r="AQ15" s="77"/>
      <c r="AR15" s="83"/>
      <c r="AS15" s="46">
        <f>COUNTIF(C15:AI15,"○")*3</f>
        <v>12</v>
      </c>
      <c r="AT15" s="13">
        <f>COUNTIF(C15:AI15,"△")*1</f>
        <v>0</v>
      </c>
      <c r="AU15" s="13">
        <f>COUNTIF(C15:AI15,"●")*0</f>
        <v>0</v>
      </c>
      <c r="AV15" s="14" t="str">
        <f>B12</f>
        <v>千歳台</v>
      </c>
      <c r="AW15" s="14"/>
      <c r="AX15" s="6"/>
      <c r="AY15" s="84"/>
    </row>
    <row r="16" spans="1:51" ht="20.100000000000001" customHeight="1" x14ac:dyDescent="0.2">
      <c r="A16" s="60">
        <v>4</v>
      </c>
      <c r="B16" s="148" t="s">
        <v>31</v>
      </c>
      <c r="C16" s="145">
        <f>IF(AND($L$4=""),"",$L$4)</f>
        <v>42859</v>
      </c>
      <c r="D16" s="146"/>
      <c r="E16" s="147"/>
      <c r="F16" s="145">
        <f>IF(AND($L$8=""),"",$L$8)</f>
        <v>42855</v>
      </c>
      <c r="G16" s="146"/>
      <c r="H16" s="147"/>
      <c r="I16" s="145">
        <f>IF(AND($L$12=""),"",$L$12)</f>
        <v>42855</v>
      </c>
      <c r="J16" s="146"/>
      <c r="K16" s="147"/>
      <c r="L16" s="63"/>
      <c r="M16" s="64"/>
      <c r="N16" s="65"/>
      <c r="O16" s="151">
        <v>42859</v>
      </c>
      <c r="P16" s="152"/>
      <c r="Q16" s="153"/>
      <c r="R16" s="151">
        <v>42876</v>
      </c>
      <c r="S16" s="152"/>
      <c r="T16" s="153"/>
      <c r="U16" s="151">
        <v>42869</v>
      </c>
      <c r="V16" s="152"/>
      <c r="W16" s="153"/>
      <c r="X16" s="151">
        <v>42890</v>
      </c>
      <c r="Y16" s="152"/>
      <c r="Z16" s="153"/>
      <c r="AA16" s="151">
        <v>42890</v>
      </c>
      <c r="AB16" s="152"/>
      <c r="AC16" s="153"/>
      <c r="AD16" s="151">
        <v>42876</v>
      </c>
      <c r="AE16" s="152"/>
      <c r="AF16" s="153"/>
      <c r="AG16" s="151">
        <v>42904</v>
      </c>
      <c r="AH16" s="152"/>
      <c r="AI16" s="153"/>
      <c r="AJ16" s="75">
        <v>10</v>
      </c>
      <c r="AK16" s="75">
        <f t="shared" si="9"/>
        <v>27</v>
      </c>
      <c r="AL16" s="75">
        <f t="shared" ref="AL16" si="17">IF(AND($D19="",$G19="",$J19="",$J19="",$M19="",$P19="",$S19="",$V19="",$Y19="",$AB19="",$AE19="",$AH19=""),"",COUNTIF(C19:AI19,"○"))</f>
        <v>9</v>
      </c>
      <c r="AM16" s="75">
        <f t="shared" ref="AM16" si="18">IF(AND($D19="",$G19="",$J19="",$J19="",$M19="",$P19="",$S19="",$V19="",$Y19="",$AB19="",$AE19="",$AH19=""),"",COUNTIF(C19:AI19,"●"))</f>
        <v>1</v>
      </c>
      <c r="AN16" s="75">
        <f t="shared" ref="AN16" si="19">IF(AND($D19="",$G19="",$J19="",$J19="",$M19="",$P19="",$S19="",$V19="",$Y19="",$AB19="",$AE19="",$AH19=""),"",COUNTIF(C19:AI19,"△"))</f>
        <v>0</v>
      </c>
      <c r="AO16" s="75">
        <f t="shared" ref="AO16" si="20">IF(AND($C19="",$F19="",$I19="",$L19="",$O19="",$R19="",$U19="",$X19="",$AA19="",$AD19="",$AG19=""),"",SUM($C19,$F19,$I19,$L19,$O19,$R19,$U19,$X19,$AA19,$AD19,$AG19))</f>
        <v>39</v>
      </c>
      <c r="AP16" s="75">
        <f t="shared" ref="AP16" si="21">IF(AND($E19="",$H19="",$K19="",$N19="",$Q19="",$T19="",$W19="",$Z19="",$AC19="",$AF19="",$AI19=""),"",SUM($E19,$H19,$K19,$N19,$Q19,$T19,$W19,$Z19,$AC19,$AF19,$AI19))</f>
        <v>4</v>
      </c>
      <c r="AQ16" s="75">
        <f t="shared" ref="AQ16" si="22">IF(AND($AO16="",$AP16=""),"",($AO16-$AP16))</f>
        <v>35</v>
      </c>
      <c r="AR16" s="81">
        <f>IF(AND($AJ16=""),"",RANK(AY16,AY$4:AY$47))</f>
        <v>2</v>
      </c>
      <c r="AS16" s="45"/>
      <c r="AT16" s="11"/>
      <c r="AV16" s="6"/>
      <c r="AW16" s="6"/>
      <c r="AX16" s="6"/>
      <c r="AY16" s="84">
        <f t="shared" ref="AY16" si="23">IFERROR(AK16+AQ16*0.01,"")</f>
        <v>27.35</v>
      </c>
    </row>
    <row r="17" spans="1:51" ht="20.100000000000001" customHeight="1" x14ac:dyDescent="0.2">
      <c r="A17" s="61"/>
      <c r="B17" s="149"/>
      <c r="C17" s="142" t="str">
        <f>IF(AND($L$5=""),"",$L$5)</f>
        <v>緑地G</v>
      </c>
      <c r="D17" s="143"/>
      <c r="E17" s="144"/>
      <c r="F17" s="142" t="str">
        <f>IF(AND($L$9=""),"",$L$9)</f>
        <v>緑地G</v>
      </c>
      <c r="G17" s="143"/>
      <c r="H17" s="144"/>
      <c r="I17" s="142" t="str">
        <f>IF(AND($L$13=""),"",$L$13)</f>
        <v>緑地G</v>
      </c>
      <c r="J17" s="143"/>
      <c r="K17" s="144"/>
      <c r="L17" s="66"/>
      <c r="M17" s="67"/>
      <c r="N17" s="68"/>
      <c r="O17" s="154" t="s">
        <v>25</v>
      </c>
      <c r="P17" s="155"/>
      <c r="Q17" s="156"/>
      <c r="R17" s="154" t="s">
        <v>25</v>
      </c>
      <c r="S17" s="155"/>
      <c r="T17" s="156"/>
      <c r="U17" s="154" t="s">
        <v>25</v>
      </c>
      <c r="V17" s="155"/>
      <c r="W17" s="156"/>
      <c r="X17" s="154" t="s">
        <v>26</v>
      </c>
      <c r="Y17" s="155"/>
      <c r="Z17" s="156"/>
      <c r="AA17" s="154" t="s">
        <v>26</v>
      </c>
      <c r="AB17" s="155"/>
      <c r="AC17" s="156"/>
      <c r="AD17" s="154" t="s">
        <v>25</v>
      </c>
      <c r="AE17" s="155"/>
      <c r="AF17" s="156"/>
      <c r="AG17" s="154" t="s">
        <v>25</v>
      </c>
      <c r="AH17" s="155"/>
      <c r="AI17" s="156"/>
      <c r="AJ17" s="76"/>
      <c r="AK17" s="76"/>
      <c r="AL17" s="76"/>
      <c r="AM17" s="76"/>
      <c r="AN17" s="76"/>
      <c r="AO17" s="76"/>
      <c r="AP17" s="76"/>
      <c r="AQ17" s="76"/>
      <c r="AR17" s="82"/>
      <c r="AS17" s="45"/>
      <c r="AT17" s="11"/>
      <c r="AV17" s="6"/>
      <c r="AW17" s="6"/>
      <c r="AX17" s="6"/>
      <c r="AY17" s="84"/>
    </row>
    <row r="18" spans="1:51" ht="20.100000000000001" customHeight="1" x14ac:dyDescent="0.2">
      <c r="A18" s="61"/>
      <c r="B18" s="149"/>
      <c r="C18" s="103" t="str">
        <f>IF(AND($L$6=""),"",$L$6)</f>
        <v/>
      </c>
      <c r="D18" s="104"/>
      <c r="E18" s="105"/>
      <c r="F18" s="103" t="str">
        <f>IF(AND($L$10=""),"",$L$10)</f>
        <v/>
      </c>
      <c r="G18" s="104"/>
      <c r="H18" s="105"/>
      <c r="I18" s="103" t="str">
        <f>IF(AND($L$14=""),"",$L$14)</f>
        <v/>
      </c>
      <c r="J18" s="104"/>
      <c r="K18" s="105"/>
      <c r="L18" s="66"/>
      <c r="M18" s="67"/>
      <c r="N18" s="68"/>
      <c r="O18" s="78"/>
      <c r="P18" s="79"/>
      <c r="Q18" s="80"/>
      <c r="R18" s="78"/>
      <c r="S18" s="79"/>
      <c r="T18" s="80"/>
      <c r="U18" s="78"/>
      <c r="V18" s="79"/>
      <c r="W18" s="80"/>
      <c r="X18" s="78"/>
      <c r="Y18" s="79"/>
      <c r="Z18" s="80"/>
      <c r="AA18" s="78"/>
      <c r="AB18" s="79"/>
      <c r="AC18" s="80"/>
      <c r="AD18" s="78"/>
      <c r="AE18" s="79"/>
      <c r="AF18" s="80"/>
      <c r="AG18" s="78"/>
      <c r="AH18" s="79"/>
      <c r="AI18" s="80"/>
      <c r="AJ18" s="76"/>
      <c r="AK18" s="76"/>
      <c r="AL18" s="76"/>
      <c r="AM18" s="76"/>
      <c r="AN18" s="76"/>
      <c r="AO18" s="76"/>
      <c r="AP18" s="76"/>
      <c r="AQ18" s="76"/>
      <c r="AR18" s="82"/>
      <c r="AS18" s="45"/>
      <c r="AT18" s="11"/>
      <c r="AV18" s="6"/>
      <c r="AW18" s="6"/>
      <c r="AX18" s="6"/>
      <c r="AY18" s="84"/>
    </row>
    <row r="19" spans="1:51" ht="24" customHeight="1" x14ac:dyDescent="0.2">
      <c r="A19" s="62"/>
      <c r="B19" s="150"/>
      <c r="C19" s="12">
        <f>IF(AND(N$7=""),"",N$7)</f>
        <v>0</v>
      </c>
      <c r="D19" s="16" t="str">
        <f>IF(AND($C19="",$E19=""),"",IF($C19&gt;$E19,"○",IF($C19=$E19,"△",IF($C19&lt;$E19,"●"))))</f>
        <v>●</v>
      </c>
      <c r="E19" s="17">
        <f>IF(AND(L$7=""),"",L$7)</f>
        <v>1</v>
      </c>
      <c r="F19" s="12">
        <f>IF(AND(N$11=""),"",N$11)</f>
        <v>6</v>
      </c>
      <c r="G19" s="16" t="str">
        <f>IF(AND($F19="",$H19=""),"",IF($F19&gt;$H19,"○",IF($F19=$H19,"△",IF($F19&lt;$H19,"●"))))</f>
        <v>○</v>
      </c>
      <c r="H19" s="17">
        <f>IF(AND(L$11=""),"",L$11)</f>
        <v>0</v>
      </c>
      <c r="I19" s="12">
        <f>IF(AND(N$15=""),"",N$15)</f>
        <v>5</v>
      </c>
      <c r="J19" s="16" t="str">
        <f>IF(AND($I19="",$K19=""),"",IF($I19&gt;$K19,"○",IF($I19=$K19,"△",IF($I19&lt;$K19,"●"))))</f>
        <v>○</v>
      </c>
      <c r="K19" s="17">
        <f>IF(AND(L$15=""),"",L$15)</f>
        <v>0</v>
      </c>
      <c r="L19" s="69"/>
      <c r="M19" s="70"/>
      <c r="N19" s="71"/>
      <c r="O19" s="33">
        <v>2</v>
      </c>
      <c r="P19" s="34" t="str">
        <f>IF(AND($O19="",$Q19=""),"",IF($O19&gt;$Q19,"○",IF($O19=$Q19,"△",IF($O19&lt;$Q19,"●"))))</f>
        <v>○</v>
      </c>
      <c r="Q19" s="35">
        <v>1</v>
      </c>
      <c r="R19" s="33">
        <v>6</v>
      </c>
      <c r="S19" s="34" t="str">
        <f>IF(AND($R19="",$T19=""),"",IF($R19&gt;$T19,"○",IF($R19=$T19,"△",IF($R19&lt;$T19,"●"))))</f>
        <v>○</v>
      </c>
      <c r="T19" s="35">
        <v>0</v>
      </c>
      <c r="U19" s="33">
        <v>3</v>
      </c>
      <c r="V19" s="34" t="str">
        <f>IF(AND($U19="",$W19=""),"",IF($U19&gt;$W19,"○",IF($U19=$W19,"△",IF($U19&lt;$W19,"●"))))</f>
        <v>○</v>
      </c>
      <c r="W19" s="35">
        <v>0</v>
      </c>
      <c r="X19" s="33">
        <v>5</v>
      </c>
      <c r="Y19" s="34" t="str">
        <f>IF(AND($X19="",$Z19=""),"",IF($X19&gt;$Z19,"○",IF($X19=$Z19,"△",IF($X19&lt;$Z19,"●"))))</f>
        <v>○</v>
      </c>
      <c r="Z19" s="35">
        <v>1</v>
      </c>
      <c r="AA19" s="33">
        <v>3</v>
      </c>
      <c r="AB19" s="34" t="str">
        <f>IF(AND($AA19="",$AC19=""),"",IF($AA19&gt;$AC19,"○",IF($AA19=$AC19,"△",IF($AA19&lt;$AC19,"●"))))</f>
        <v>○</v>
      </c>
      <c r="AC19" s="35">
        <v>0</v>
      </c>
      <c r="AD19" s="33">
        <v>3</v>
      </c>
      <c r="AE19" s="34" t="str">
        <f>IF(AND($AD19="",$AF19=""),"",IF($AD19&gt;$AF19,"○",IF($AD19=$AF19,"△",IF($AD19&lt;$AF19,"●"))))</f>
        <v>○</v>
      </c>
      <c r="AF19" s="35">
        <v>1</v>
      </c>
      <c r="AG19" s="33">
        <v>6</v>
      </c>
      <c r="AH19" s="34" t="str">
        <f>IF(AND($AG19="",$AI19=""),"",IF($AG19&gt;$AI19,"○",IF($AG19=$AI19,"△",IF($AG19&lt;$AI19,"●"))))</f>
        <v>○</v>
      </c>
      <c r="AI19" s="35">
        <v>0</v>
      </c>
      <c r="AJ19" s="77"/>
      <c r="AK19" s="77"/>
      <c r="AL19" s="77"/>
      <c r="AM19" s="77"/>
      <c r="AN19" s="77"/>
      <c r="AO19" s="77"/>
      <c r="AP19" s="77"/>
      <c r="AQ19" s="77"/>
      <c r="AR19" s="83"/>
      <c r="AS19" s="46">
        <f>COUNTIF(C19:AI19,"○")*3</f>
        <v>27</v>
      </c>
      <c r="AT19" s="13">
        <f>COUNTIF(C19:AI19,"△")*1</f>
        <v>0</v>
      </c>
      <c r="AU19" s="13">
        <f>COUNTIF(C19:AI19,"●")*0</f>
        <v>0</v>
      </c>
      <c r="AV19" s="14" t="str">
        <f>B16</f>
        <v>松丘</v>
      </c>
      <c r="AW19" s="14"/>
      <c r="AX19" s="6"/>
      <c r="AY19" s="84"/>
    </row>
    <row r="20" spans="1:51" ht="20.100000000000001" customHeight="1" x14ac:dyDescent="0.2">
      <c r="A20" s="60">
        <v>5</v>
      </c>
      <c r="B20" s="148" t="s">
        <v>32</v>
      </c>
      <c r="C20" s="145">
        <f>IF(AND($O$4=""),"",$O$4)</f>
        <v>42890</v>
      </c>
      <c r="D20" s="146"/>
      <c r="E20" s="147"/>
      <c r="F20" s="145">
        <f>IF(AND($O$8=""),"",$O$8)</f>
        <v>42869</v>
      </c>
      <c r="G20" s="146"/>
      <c r="H20" s="147"/>
      <c r="I20" s="145">
        <f>IF(AND($O$12=""),"",$O$12)</f>
        <v>42890</v>
      </c>
      <c r="J20" s="146"/>
      <c r="K20" s="147"/>
      <c r="L20" s="145">
        <f>IF(AND($O$16=""),"",$O$16)</f>
        <v>42859</v>
      </c>
      <c r="M20" s="146"/>
      <c r="N20" s="147"/>
      <c r="O20" s="94"/>
      <c r="P20" s="95"/>
      <c r="Q20" s="96"/>
      <c r="R20" s="151">
        <v>42841</v>
      </c>
      <c r="S20" s="152"/>
      <c r="T20" s="153"/>
      <c r="U20" s="151">
        <v>42841</v>
      </c>
      <c r="V20" s="152"/>
      <c r="W20" s="153"/>
      <c r="X20" s="151">
        <v>42855</v>
      </c>
      <c r="Y20" s="152"/>
      <c r="Z20" s="153"/>
      <c r="AA20" s="151">
        <v>42904</v>
      </c>
      <c r="AB20" s="152"/>
      <c r="AC20" s="153"/>
      <c r="AD20" s="151">
        <v>42859</v>
      </c>
      <c r="AE20" s="152"/>
      <c r="AF20" s="153"/>
      <c r="AG20" s="151">
        <v>42847</v>
      </c>
      <c r="AH20" s="152"/>
      <c r="AI20" s="153"/>
      <c r="AJ20" s="75">
        <v>10</v>
      </c>
      <c r="AK20" s="75">
        <f t="shared" ref="AK20:AK28" si="24">IF(AND($D23="",$G23="",$J23="",$M23="",$P23="",$S23="",$V23="",$Y23="",$AB23="",$AE23="",$AH23=""),"",SUM($AS23:$AU23))</f>
        <v>22</v>
      </c>
      <c r="AL20" s="75">
        <f t="shared" ref="AL20" si="25">IF(AND($D23="",$G23="",$J23="",$J23="",$M23="",$P23="",$S23="",$V23="",$Y23="",$AB23="",$AE23="",$AH23=""),"",COUNTIF(C23:AI23,"○"))</f>
        <v>7</v>
      </c>
      <c r="AM20" s="75">
        <f t="shared" ref="AM20" si="26">IF(AND($D23="",$G23="",$J23="",$J23="",$M23="",$P23="",$S23="",$V23="",$Y23="",$AB23="",$AE23="",$AH23=""),"",COUNTIF(C23:AI23,"●"))</f>
        <v>2</v>
      </c>
      <c r="AN20" s="75">
        <f t="shared" ref="AN20" si="27">IF(AND($D23="",$G23="",$J23="",$J23="",$M23="",$P23="",$S23="",$V23="",$Y23="",$AB23="",$AE23="",$AH23=""),"",COUNTIF(C23:AI23,"△"))</f>
        <v>1</v>
      </c>
      <c r="AO20" s="75">
        <f t="shared" ref="AO20" si="28">IF(AND($C23="",$F23="",$I23="",$L23="",$O23="",$R23="",$U23="",$X23="",$AA23="",$AD23="",$AG23=""),"",SUM($C23,$F23,$I23,$L23,$O23,$R23,$U23,$X23,$AA23,$AD23,$AG23))</f>
        <v>37</v>
      </c>
      <c r="AP20" s="75">
        <f t="shared" ref="AP20" si="29">IF(AND($E23="",$H23="",$K23="",$N23="",$Q23="",$T23="",$W23="",$Z23="",$AC23="",$AF23="",$AI23=""),"",SUM($E23,$H23,$K23,$N23,$Q23,$T23,$W23,$Z23,$AC23,$AF23,$AI23))</f>
        <v>14</v>
      </c>
      <c r="AQ20" s="75">
        <f t="shared" ref="AQ20" si="30">IF(AND($AO20="",$AP20=""),"",($AO20-$AP20))</f>
        <v>23</v>
      </c>
      <c r="AR20" s="81">
        <f>IF(AND($AJ20=""),"",RANK(AY20,AY$4:AY$47))</f>
        <v>4</v>
      </c>
      <c r="AS20" s="45"/>
      <c r="AT20" s="11"/>
      <c r="AV20" s="6"/>
      <c r="AW20" s="6"/>
      <c r="AX20" s="6"/>
      <c r="AY20" s="84">
        <f t="shared" ref="AY20" si="31">IFERROR(AK20+AQ20*0.01,"")</f>
        <v>22.23</v>
      </c>
    </row>
    <row r="21" spans="1:51" ht="20.100000000000001" customHeight="1" x14ac:dyDescent="0.2">
      <c r="A21" s="61"/>
      <c r="B21" s="149"/>
      <c r="C21" s="142" t="str">
        <f>IF(AND($O$5=""),"",$O$5)</f>
        <v>緑地Ｇ</v>
      </c>
      <c r="D21" s="143"/>
      <c r="E21" s="144"/>
      <c r="F21" s="142" t="str">
        <f>IF(AND($O$9=""),"",$O$9)</f>
        <v>経堂小</v>
      </c>
      <c r="G21" s="143"/>
      <c r="H21" s="144"/>
      <c r="I21" s="142" t="str">
        <f>IF(AND($O$13=""),"",$O$13)</f>
        <v>緑地Ｇ</v>
      </c>
      <c r="J21" s="143"/>
      <c r="K21" s="144"/>
      <c r="L21" s="142" t="str">
        <f>IF(AND($O$17=""),"",$O$17)</f>
        <v>緑地G</v>
      </c>
      <c r="M21" s="143"/>
      <c r="N21" s="144"/>
      <c r="O21" s="97"/>
      <c r="P21" s="98"/>
      <c r="Q21" s="99"/>
      <c r="R21" s="154" t="s">
        <v>25</v>
      </c>
      <c r="S21" s="155"/>
      <c r="T21" s="156"/>
      <c r="U21" s="154" t="s">
        <v>25</v>
      </c>
      <c r="V21" s="155"/>
      <c r="W21" s="156"/>
      <c r="X21" s="154" t="s">
        <v>25</v>
      </c>
      <c r="Y21" s="155"/>
      <c r="Z21" s="156"/>
      <c r="AA21" s="154" t="s">
        <v>25</v>
      </c>
      <c r="AB21" s="155"/>
      <c r="AC21" s="156"/>
      <c r="AD21" s="154" t="s">
        <v>25</v>
      </c>
      <c r="AE21" s="155"/>
      <c r="AF21" s="156"/>
      <c r="AG21" s="154" t="s">
        <v>25</v>
      </c>
      <c r="AH21" s="155"/>
      <c r="AI21" s="156"/>
      <c r="AJ21" s="76"/>
      <c r="AK21" s="76"/>
      <c r="AL21" s="76"/>
      <c r="AM21" s="76"/>
      <c r="AN21" s="76"/>
      <c r="AO21" s="76"/>
      <c r="AP21" s="76"/>
      <c r="AQ21" s="76"/>
      <c r="AR21" s="82"/>
      <c r="AS21" s="45"/>
      <c r="AT21" s="11"/>
      <c r="AV21" s="6"/>
      <c r="AW21" s="6"/>
      <c r="AX21" s="6"/>
      <c r="AY21" s="84"/>
    </row>
    <row r="22" spans="1:51" ht="20.100000000000001" customHeight="1" x14ac:dyDescent="0.2">
      <c r="A22" s="61"/>
      <c r="B22" s="149"/>
      <c r="C22" s="103" t="str">
        <f>IF(AND($O$6=""),"",$O$6)</f>
        <v/>
      </c>
      <c r="D22" s="104"/>
      <c r="E22" s="105"/>
      <c r="F22" s="103" t="str">
        <f>IF(AND($O$10=""),"",$O$10)</f>
        <v/>
      </c>
      <c r="G22" s="104"/>
      <c r="H22" s="105"/>
      <c r="I22" s="103" t="str">
        <f>IF(AND($O$14=""),"",$O$14)</f>
        <v/>
      </c>
      <c r="J22" s="104"/>
      <c r="K22" s="105"/>
      <c r="L22" s="103" t="str">
        <f>IF(AND($O$18=""),"",$O$18)</f>
        <v/>
      </c>
      <c r="M22" s="104"/>
      <c r="N22" s="105"/>
      <c r="O22" s="97"/>
      <c r="P22" s="98"/>
      <c r="Q22" s="99"/>
      <c r="R22" s="78"/>
      <c r="S22" s="79"/>
      <c r="T22" s="80"/>
      <c r="U22" s="78"/>
      <c r="V22" s="79"/>
      <c r="W22" s="80"/>
      <c r="X22" s="78"/>
      <c r="Y22" s="79"/>
      <c r="Z22" s="80"/>
      <c r="AA22" s="78"/>
      <c r="AB22" s="79"/>
      <c r="AC22" s="80"/>
      <c r="AD22" s="78"/>
      <c r="AE22" s="79"/>
      <c r="AF22" s="80"/>
      <c r="AG22" s="78"/>
      <c r="AH22" s="79"/>
      <c r="AI22" s="80"/>
      <c r="AJ22" s="76"/>
      <c r="AK22" s="76"/>
      <c r="AL22" s="76"/>
      <c r="AM22" s="76"/>
      <c r="AN22" s="76"/>
      <c r="AO22" s="76"/>
      <c r="AP22" s="76"/>
      <c r="AQ22" s="76"/>
      <c r="AR22" s="82"/>
      <c r="AS22" s="45"/>
      <c r="AT22" s="11"/>
      <c r="AV22" s="6"/>
      <c r="AW22" s="6"/>
      <c r="AX22" s="6"/>
      <c r="AY22" s="84"/>
    </row>
    <row r="23" spans="1:51" ht="24" customHeight="1" x14ac:dyDescent="0.2">
      <c r="A23" s="62"/>
      <c r="B23" s="150"/>
      <c r="C23" s="12">
        <f>IF(AND($Q$7=""),"",$Q$7)</f>
        <v>3</v>
      </c>
      <c r="D23" s="16" t="str">
        <f>IF(AND($C23="",$E23=""),"",IF($C23&gt;$E23,"○",IF($C23=$E23,"△",IF($C23&lt;$E23,"●"))))</f>
        <v>△</v>
      </c>
      <c r="E23" s="17">
        <f>IF(AND($O$7=""),"",$O$7)</f>
        <v>3</v>
      </c>
      <c r="F23" s="12">
        <f>IF(AND(Q$11=""),"",Q$11)</f>
        <v>7</v>
      </c>
      <c r="G23" s="16" t="str">
        <f>IF(AND($F23="",$H23=""),"",IF($F23&gt;$H23,"○",IF($F23=$H23,"△",IF($F23&lt;$H23,"●"))))</f>
        <v>○</v>
      </c>
      <c r="H23" s="17">
        <f>IF(AND(O$11=""),"",O$11)</f>
        <v>1</v>
      </c>
      <c r="I23" s="12">
        <f>IF(AND($Q$15=""),"",$Q$15)</f>
        <v>6</v>
      </c>
      <c r="J23" s="16" t="str">
        <f>IF(AND($I23="",$K23=""),"",IF($I23&gt;$K23,"○",IF($I23=$K23,"△",IF($I23&lt;$K23,"●"))))</f>
        <v>○</v>
      </c>
      <c r="K23" s="17">
        <f>IF(AND($O$15=""),"",$O$15)</f>
        <v>4</v>
      </c>
      <c r="L23" s="12">
        <f>IF(AND($Q$19=""),"",$Q$19)</f>
        <v>1</v>
      </c>
      <c r="M23" s="16" t="str">
        <f>IF(AND($L23="",$N23=""),"",IF($L23&gt;$N23,"○",IF($L23=$N23,"△",IF($L23&lt;$N23,"●"))))</f>
        <v>●</v>
      </c>
      <c r="N23" s="17">
        <f>IF(AND($O$19=""),"",$O$19)</f>
        <v>2</v>
      </c>
      <c r="O23" s="100"/>
      <c r="P23" s="101"/>
      <c r="Q23" s="102"/>
      <c r="R23" s="33">
        <v>4</v>
      </c>
      <c r="S23" s="34" t="str">
        <f>IF(AND($R23="",$T23=""),"",IF($R23&gt;$T23,"○",IF($R23=$T23,"△",IF($R23&lt;$T23,"●"))))</f>
        <v>○</v>
      </c>
      <c r="T23" s="35">
        <v>0</v>
      </c>
      <c r="U23" s="33">
        <v>0</v>
      </c>
      <c r="V23" s="34" t="str">
        <f>IF(AND($U23="",$W23=""),"",IF($U23&gt;$W23,"○",IF($U23=$W23,"△",IF($U23&lt;$W23,"●"))))</f>
        <v>●</v>
      </c>
      <c r="W23" s="35">
        <v>2</v>
      </c>
      <c r="X23" s="33">
        <v>5</v>
      </c>
      <c r="Y23" s="34" t="str">
        <f>IF(AND($X23="",$Z23=""),"",IF($X23&gt;$Z23,"○",IF($X23=$Z23,"△",IF($X23&lt;$Z23,"●"))))</f>
        <v>○</v>
      </c>
      <c r="Z23" s="35">
        <v>0</v>
      </c>
      <c r="AA23" s="33">
        <v>2</v>
      </c>
      <c r="AB23" s="34" t="str">
        <f>IF(AND($AA23="",$AC23=""),"",IF($AA23&gt;$AC23,"○",IF($AA23=$AC23,"△",IF($AA23&lt;$AC23,"●"))))</f>
        <v>○</v>
      </c>
      <c r="AC23" s="35">
        <v>0</v>
      </c>
      <c r="AD23" s="33">
        <v>4</v>
      </c>
      <c r="AE23" s="34" t="str">
        <f>IF(AND($AD23="",$AF23=""),"",IF($AD23&gt;$AF23,"○",IF($AD23=$AF23,"△",IF($AD23&lt;$AF23,"●"))))</f>
        <v>○</v>
      </c>
      <c r="AF23" s="35">
        <v>1</v>
      </c>
      <c r="AG23" s="33">
        <v>5</v>
      </c>
      <c r="AH23" s="34" t="str">
        <f>IF(AND($AG23="",$AI23=""),"",IF($AG23&gt;$AI23,"○",IF($AG23=$AI23,"△",IF($AG23&lt;$AI23,"●"))))</f>
        <v>○</v>
      </c>
      <c r="AI23" s="35">
        <v>1</v>
      </c>
      <c r="AJ23" s="77"/>
      <c r="AK23" s="77"/>
      <c r="AL23" s="77"/>
      <c r="AM23" s="77"/>
      <c r="AN23" s="77"/>
      <c r="AO23" s="77"/>
      <c r="AP23" s="77"/>
      <c r="AQ23" s="77"/>
      <c r="AR23" s="83"/>
      <c r="AS23" s="46">
        <f>COUNTIF(C23:AI23,"○")*3</f>
        <v>21</v>
      </c>
      <c r="AT23" s="13">
        <f>COUNTIF(C23:AI23,"△")*1</f>
        <v>1</v>
      </c>
      <c r="AU23" s="13">
        <f>COUNTIF(C23:AI23,"●")*0</f>
        <v>0</v>
      </c>
      <c r="AV23" s="14" t="str">
        <f>B20</f>
        <v>等々力</v>
      </c>
      <c r="AW23" s="14"/>
      <c r="AX23" s="6"/>
      <c r="AY23" s="84"/>
    </row>
    <row r="24" spans="1:51" ht="20.100000000000001" customHeight="1" x14ac:dyDescent="0.2">
      <c r="A24" s="60">
        <v>6</v>
      </c>
      <c r="B24" s="148" t="s">
        <v>33</v>
      </c>
      <c r="C24" s="145">
        <f>IF(AND($R$4=""),"",$R$4)</f>
        <v>42904</v>
      </c>
      <c r="D24" s="146"/>
      <c r="E24" s="147"/>
      <c r="F24" s="145">
        <f>IF(AND($R$8=""),"",$R$8)</f>
        <v>42876</v>
      </c>
      <c r="G24" s="146"/>
      <c r="H24" s="147"/>
      <c r="I24" s="145">
        <f>IF(AND($R$12=""),"",$R$12)</f>
        <v>42841</v>
      </c>
      <c r="J24" s="146"/>
      <c r="K24" s="147"/>
      <c r="L24" s="145">
        <f>IF(AND($R$16=""),"",$R$16)</f>
        <v>42876</v>
      </c>
      <c r="M24" s="146"/>
      <c r="N24" s="147"/>
      <c r="O24" s="145">
        <f>IF(AND($R$20=""),"",$R$20)</f>
        <v>42841</v>
      </c>
      <c r="P24" s="146"/>
      <c r="Q24" s="147"/>
      <c r="R24" s="63"/>
      <c r="S24" s="64"/>
      <c r="T24" s="65"/>
      <c r="U24" s="151">
        <v>42847</v>
      </c>
      <c r="V24" s="152"/>
      <c r="W24" s="153"/>
      <c r="X24" s="151">
        <v>42869</v>
      </c>
      <c r="Y24" s="152"/>
      <c r="Z24" s="153"/>
      <c r="AA24" s="151">
        <v>42855</v>
      </c>
      <c r="AB24" s="152"/>
      <c r="AC24" s="153"/>
      <c r="AD24" s="151">
        <v>42855</v>
      </c>
      <c r="AE24" s="152"/>
      <c r="AF24" s="153"/>
      <c r="AG24" s="151">
        <v>42889</v>
      </c>
      <c r="AH24" s="152"/>
      <c r="AI24" s="153"/>
      <c r="AJ24" s="75">
        <f t="shared" ref="AJ24" si="32">IF(AND($D27="",$G27="",$J27="",$M27="",$P27="",$S27="",$V27="",$Y27="",$AB27="",$AE27="",$AH27=""),"",SUM((COUNTIF($C27:$AI27,"○")),(COUNTIF($C27:$AI27,"●")),(COUNTIF($C27:$AI27,"△"))))</f>
        <v>10</v>
      </c>
      <c r="AK24" s="75">
        <f t="shared" si="24"/>
        <v>9</v>
      </c>
      <c r="AL24" s="75">
        <f t="shared" ref="AL24" si="33">IF(AND($D27="",$G27="",$J27="",$J27="",$M27="",$P27="",$S27="",$V27="",$Y27="",$AB27="",$AE27="",$AH27=""),"",COUNTIF(C27:AI27,"○"))</f>
        <v>3</v>
      </c>
      <c r="AM24" s="75">
        <f t="shared" ref="AM24" si="34">IF(AND($D27="",$G27="",$J27="",$J27="",$M27="",$P27="",$S27="",$V27="",$Y27="",$AB27="",$AE27="",$AH27=""),"",COUNTIF(C27:AI27,"●"))</f>
        <v>7</v>
      </c>
      <c r="AN24" s="75">
        <f t="shared" ref="AN24" si="35">IF(AND($D27="",$G27="",$J27="",$J27="",$M27="",$P27="",$S27="",$V27="",$Y27="",$AB27="",$AE27="",$AH27=""),"",COUNTIF(C27:AI27,"△"))</f>
        <v>0</v>
      </c>
      <c r="AO24" s="75">
        <f t="shared" ref="AO24" si="36">IF(AND($C27="",$F27="",$I27="",$L27="",$O27="",$R27="",$U27="",$X27="",$AA27="",$AD27="",$AG27=""),"",SUM($C27,$F27,$I27,$L27,$O27,$R27,$U27,$X27,$AA27,$AD27,$AG27))</f>
        <v>17</v>
      </c>
      <c r="AP24" s="75">
        <f t="shared" ref="AP24" si="37">IF(AND($E27="",$H27="",$K27="",$N27="",$Q27="",$T27="",$W27="",$Z27="",$AC27="",$AF27="",$AI27=""),"",SUM($E27,$H27,$K27,$N27,$Q27,$T27,$W27,$Z27,$AC27,$AF27,$AI27))</f>
        <v>33</v>
      </c>
      <c r="AQ24" s="75">
        <f t="shared" ref="AQ24" si="38">IF(AND($AO24="",$AP24=""),"",($AO24-$AP24))</f>
        <v>-16</v>
      </c>
      <c r="AR24" s="81">
        <f>IF(AND($AJ24=""),"",RANK(AY24,AY$4:AY$47))</f>
        <v>8</v>
      </c>
      <c r="AS24" s="45"/>
      <c r="AT24" s="11"/>
      <c r="AV24" s="6"/>
      <c r="AW24" s="6"/>
      <c r="AX24" s="6"/>
      <c r="AY24" s="84">
        <f t="shared" ref="AY24" si="39">IFERROR(AK24+AQ24*0.01,"")</f>
        <v>8.84</v>
      </c>
    </row>
    <row r="25" spans="1:51" ht="20.100000000000001" customHeight="1" x14ac:dyDescent="0.2">
      <c r="A25" s="61"/>
      <c r="B25" s="149"/>
      <c r="C25" s="142" t="str">
        <f>IF(AND($R$5=""),"",$R$5)</f>
        <v>緑地G</v>
      </c>
      <c r="D25" s="143"/>
      <c r="E25" s="144"/>
      <c r="F25" s="142" t="str">
        <f>IF(AND($R$9=""),"",$R$9)</f>
        <v>緑地G</v>
      </c>
      <c r="G25" s="143"/>
      <c r="H25" s="144"/>
      <c r="I25" s="142" t="str">
        <f>IF(AND($R$13=""),"",$R$13)</f>
        <v>緑地G</v>
      </c>
      <c r="J25" s="143"/>
      <c r="K25" s="144"/>
      <c r="L25" s="142" t="str">
        <f>IF(AND($R$17=""),"",$R$17)</f>
        <v>緑地G</v>
      </c>
      <c r="M25" s="143"/>
      <c r="N25" s="144"/>
      <c r="O25" s="142" t="str">
        <f>IF(AND($R$21=""),"",$R$21)</f>
        <v>緑地G</v>
      </c>
      <c r="P25" s="143"/>
      <c r="Q25" s="144"/>
      <c r="R25" s="66"/>
      <c r="S25" s="67"/>
      <c r="T25" s="68"/>
      <c r="U25" s="154" t="s">
        <v>25</v>
      </c>
      <c r="V25" s="155"/>
      <c r="W25" s="156"/>
      <c r="X25" s="154" t="s">
        <v>91</v>
      </c>
      <c r="Y25" s="155"/>
      <c r="Z25" s="156"/>
      <c r="AA25" s="154" t="s">
        <v>25</v>
      </c>
      <c r="AB25" s="155"/>
      <c r="AC25" s="156"/>
      <c r="AD25" s="154" t="s">
        <v>25</v>
      </c>
      <c r="AE25" s="155"/>
      <c r="AF25" s="156"/>
      <c r="AG25" s="154" t="s">
        <v>26</v>
      </c>
      <c r="AH25" s="155"/>
      <c r="AI25" s="156"/>
      <c r="AJ25" s="76"/>
      <c r="AK25" s="76"/>
      <c r="AL25" s="76"/>
      <c r="AM25" s="76"/>
      <c r="AN25" s="76"/>
      <c r="AO25" s="76"/>
      <c r="AP25" s="76"/>
      <c r="AQ25" s="76"/>
      <c r="AR25" s="82"/>
      <c r="AS25" s="45"/>
      <c r="AT25" s="11"/>
      <c r="AV25" s="6"/>
      <c r="AW25" s="6"/>
      <c r="AX25" s="6"/>
      <c r="AY25" s="84"/>
    </row>
    <row r="26" spans="1:51" ht="20.100000000000001" customHeight="1" x14ac:dyDescent="0.2">
      <c r="A26" s="61"/>
      <c r="B26" s="149"/>
      <c r="C26" s="103" t="str">
        <f>IF(AND($R$6=""),"",$R$6)</f>
        <v/>
      </c>
      <c r="D26" s="104"/>
      <c r="E26" s="105"/>
      <c r="F26" s="103" t="str">
        <f>IF(AND($R$10=""),"",$R$10)</f>
        <v/>
      </c>
      <c r="G26" s="104"/>
      <c r="H26" s="105"/>
      <c r="I26" s="103" t="str">
        <f>IF(AND($R$14=""),"",$R$14)</f>
        <v/>
      </c>
      <c r="J26" s="104"/>
      <c r="K26" s="105"/>
      <c r="L26" s="103" t="str">
        <f>IF(AND($R$18=""),"",$R$18)</f>
        <v/>
      </c>
      <c r="M26" s="104"/>
      <c r="N26" s="105"/>
      <c r="O26" s="103" t="str">
        <f>IF(AND($R$22=""),"",$R$22)</f>
        <v/>
      </c>
      <c r="P26" s="104"/>
      <c r="Q26" s="105"/>
      <c r="R26" s="66"/>
      <c r="S26" s="67"/>
      <c r="T26" s="68"/>
      <c r="U26" s="78"/>
      <c r="V26" s="79"/>
      <c r="W26" s="80"/>
      <c r="X26" s="78"/>
      <c r="Y26" s="79"/>
      <c r="Z26" s="80"/>
      <c r="AA26" s="78"/>
      <c r="AB26" s="79"/>
      <c r="AC26" s="80"/>
      <c r="AD26" s="78"/>
      <c r="AE26" s="79"/>
      <c r="AF26" s="80"/>
      <c r="AG26" s="78"/>
      <c r="AH26" s="79"/>
      <c r="AI26" s="80"/>
      <c r="AJ26" s="76"/>
      <c r="AK26" s="76"/>
      <c r="AL26" s="76"/>
      <c r="AM26" s="76"/>
      <c r="AN26" s="76"/>
      <c r="AO26" s="76"/>
      <c r="AP26" s="76"/>
      <c r="AQ26" s="76"/>
      <c r="AR26" s="82"/>
      <c r="AS26" s="45"/>
      <c r="AT26" s="11"/>
      <c r="AV26" s="6"/>
      <c r="AW26" s="6"/>
      <c r="AX26" s="6"/>
      <c r="AY26" s="84"/>
    </row>
    <row r="27" spans="1:51" ht="24" customHeight="1" x14ac:dyDescent="0.2">
      <c r="A27" s="62"/>
      <c r="B27" s="150"/>
      <c r="C27" s="12">
        <f>IF(AND($T$7=""),"",$T$7)</f>
        <v>1</v>
      </c>
      <c r="D27" s="16" t="str">
        <f>IF(AND($C27="",$E27=""),"",IF($C27&gt;$E27,"○",IF($C27=$E27,"△",IF($C27&lt;$E27,"●"))))</f>
        <v>●</v>
      </c>
      <c r="E27" s="17">
        <f>IF(AND($R$7=""),"",$R$7)</f>
        <v>5</v>
      </c>
      <c r="F27" s="12">
        <f>IF(AND(T$11=""),"",T$11)</f>
        <v>6</v>
      </c>
      <c r="G27" s="16" t="str">
        <f>IF(AND($F27="",$H27=""),"",IF($F27&gt;$H27,"○",IF($F27=$H27,"△",IF($F27&lt;$H27,"●"))))</f>
        <v>○</v>
      </c>
      <c r="H27" s="17">
        <f>IF(AND(R$11=""),"",R$11)</f>
        <v>0</v>
      </c>
      <c r="I27" s="12">
        <f>IF(AND($T$15=""),"",$T$15)</f>
        <v>1</v>
      </c>
      <c r="J27" s="16" t="str">
        <f>IF(AND($I27="",$K27=""),"",IF($I27&gt;$K27,"○",IF($I27=$K27,"△",IF($I27&lt;$K27,"●"))))</f>
        <v>●</v>
      </c>
      <c r="K27" s="17">
        <f>IF(AND($R$15=""),"",$R$15)</f>
        <v>2</v>
      </c>
      <c r="L27" s="12">
        <f>IF(AND($T$19=""),"",$T$19)</f>
        <v>0</v>
      </c>
      <c r="M27" s="16" t="str">
        <f>IF(AND($L27="",$N27=""),"",IF($L27&gt;$N27,"○",IF($L27=$N27,"△",IF($L27&lt;$N27,"●"))))</f>
        <v>●</v>
      </c>
      <c r="N27" s="17">
        <f>IF(AND($R$19=""),"",$R$19)</f>
        <v>6</v>
      </c>
      <c r="O27" s="12">
        <f>IF(AND($T$23=""),"",$T$23)</f>
        <v>0</v>
      </c>
      <c r="P27" s="16" t="str">
        <f>IF(AND($O27="",$Q27=""),"",IF($O27&gt;$Q27,"○",IF($O27=$Q27,"△",IF($O27&lt;$Q27,"●"))))</f>
        <v>●</v>
      </c>
      <c r="Q27" s="17">
        <f>IF(AND($R$23=""),"",$R$23)</f>
        <v>4</v>
      </c>
      <c r="R27" s="69"/>
      <c r="S27" s="70"/>
      <c r="T27" s="71"/>
      <c r="U27" s="33">
        <v>0</v>
      </c>
      <c r="V27" s="34" t="str">
        <f>IF(AND($U27="",$W27=""),"",IF($U27&gt;$W27,"○",IF($U27=$W27,"△",IF($U27&lt;$W27,"●"))))</f>
        <v>●</v>
      </c>
      <c r="W27" s="35">
        <v>7</v>
      </c>
      <c r="X27" s="33">
        <v>3</v>
      </c>
      <c r="Y27" s="34" t="str">
        <f>IF(AND($X27="",$Z27=""),"",IF($X27&gt;$Z27,"○",IF($X27=$Z27,"△",IF($X27&lt;$Z27,"●"))))</f>
        <v>○</v>
      </c>
      <c r="Z27" s="35">
        <v>0</v>
      </c>
      <c r="AA27" s="33">
        <v>0</v>
      </c>
      <c r="AB27" s="34" t="str">
        <f>IF(AND($AA27="",$AC27=""),"",IF($AA27&gt;$AC27,"○",IF($AA27=$AC27,"△",IF($AA27&lt;$AC27,"●"))))</f>
        <v>●</v>
      </c>
      <c r="AC27" s="35">
        <v>5</v>
      </c>
      <c r="AD27" s="33">
        <v>0</v>
      </c>
      <c r="AE27" s="34" t="str">
        <f>IF(AND($AD27="",$AF27=""),"",IF($AD27&gt;$AF27,"○",IF($AD27=$AF27,"△",IF($AD27&lt;$AF27,"●"))))</f>
        <v>●</v>
      </c>
      <c r="AF27" s="35">
        <v>4</v>
      </c>
      <c r="AG27" s="33">
        <v>6</v>
      </c>
      <c r="AH27" s="34" t="str">
        <f>IF(AND($AG27="",$AI27=""),"",IF($AG27&gt;$AI27,"○",IF($AG27=$AI27,"△",IF($AG27&lt;$AI27,"●"))))</f>
        <v>○</v>
      </c>
      <c r="AI27" s="35">
        <v>0</v>
      </c>
      <c r="AJ27" s="77"/>
      <c r="AK27" s="77"/>
      <c r="AL27" s="77"/>
      <c r="AM27" s="77"/>
      <c r="AN27" s="77"/>
      <c r="AO27" s="77"/>
      <c r="AP27" s="77"/>
      <c r="AQ27" s="77"/>
      <c r="AR27" s="83"/>
      <c r="AS27" s="46">
        <f>COUNTIF(C27:AI27,"○")*3</f>
        <v>9</v>
      </c>
      <c r="AT27" s="13">
        <f>COUNTIF(C27:AI27,"△")*1</f>
        <v>0</v>
      </c>
      <c r="AU27" s="13">
        <f>COUNTIF(C27:AI27,"●")*0</f>
        <v>0</v>
      </c>
      <c r="AV27" s="14" t="str">
        <f>B24</f>
        <v>チャンプ</v>
      </c>
      <c r="AW27" s="14"/>
      <c r="AX27" s="6"/>
      <c r="AY27" s="84"/>
    </row>
    <row r="28" spans="1:51" ht="20.100000000000001" customHeight="1" x14ac:dyDescent="0.2">
      <c r="A28" s="60">
        <v>7</v>
      </c>
      <c r="B28" s="148" t="s">
        <v>34</v>
      </c>
      <c r="C28" s="145">
        <f>IF(AND($U$4=""),"",$U$4)</f>
        <v>42876</v>
      </c>
      <c r="D28" s="146"/>
      <c r="E28" s="147"/>
      <c r="F28" s="145">
        <f>IF(AND($U$8=""),"",$U$8)</f>
        <v>42859</v>
      </c>
      <c r="G28" s="146"/>
      <c r="H28" s="147"/>
      <c r="I28" s="145">
        <f>IF(AND($U$12=""),"",$U$12)</f>
        <v>42859</v>
      </c>
      <c r="J28" s="146"/>
      <c r="K28" s="147"/>
      <c r="L28" s="145">
        <f>IF(AND($U$16=""),"",$U$16)</f>
        <v>42869</v>
      </c>
      <c r="M28" s="146"/>
      <c r="N28" s="147"/>
      <c r="O28" s="145">
        <f>IF(AND($U$20=""),"",$U$20)</f>
        <v>42841</v>
      </c>
      <c r="P28" s="146"/>
      <c r="Q28" s="147"/>
      <c r="R28" s="145">
        <f>IF(AND($U$24=""),"",$U$24)</f>
        <v>42847</v>
      </c>
      <c r="S28" s="146"/>
      <c r="T28" s="147"/>
      <c r="U28" s="63"/>
      <c r="V28" s="64"/>
      <c r="W28" s="65"/>
      <c r="X28" s="151">
        <v>42876</v>
      </c>
      <c r="Y28" s="152"/>
      <c r="Z28" s="153"/>
      <c r="AA28" s="151">
        <v>42869</v>
      </c>
      <c r="AB28" s="152"/>
      <c r="AC28" s="153"/>
      <c r="AD28" s="151">
        <v>42889</v>
      </c>
      <c r="AE28" s="152"/>
      <c r="AF28" s="153"/>
      <c r="AG28" s="151">
        <v>42897</v>
      </c>
      <c r="AH28" s="152"/>
      <c r="AI28" s="153"/>
      <c r="AJ28" s="75">
        <v>10</v>
      </c>
      <c r="AK28" s="75">
        <f t="shared" si="24"/>
        <v>22</v>
      </c>
      <c r="AL28" s="75">
        <f t="shared" ref="AL28" si="40">IF(AND($D31="",$G31="",$J31="",$J31="",$M31="",$P31="",$S31="",$V31="",$Y31="",$AB31="",$AE31="",$AH31=""),"",COUNTIF(C31:AI31,"○"))</f>
        <v>7</v>
      </c>
      <c r="AM28" s="75">
        <f t="shared" ref="AM28" si="41">IF(AND($D31="",$G31="",$J31="",$J31="",$M31="",$P31="",$S31="",$V31="",$Y31="",$AB31="",$AE31="",$AH31=""),"",COUNTIF(C31:AI31,"●"))</f>
        <v>2</v>
      </c>
      <c r="AN28" s="75">
        <f t="shared" ref="AN28" si="42">IF(AND($D31="",$G31="",$J31="",$J31="",$M31="",$P31="",$S31="",$V31="",$Y31="",$AB31="",$AE31="",$AH31=""),"",COUNTIF(C31:AI31,"△"))</f>
        <v>1</v>
      </c>
      <c r="AO28" s="75">
        <f t="shared" ref="AO28" si="43">IF(AND($C31="",$F31="",$I31="",$L31="",$O31="",$R31="",$U31="",$X31="",$AA31="",$AD31="",$AG31=""),"",SUM($C31,$F31,$I31,$L31,$O31,$R31,$U31,$X31,$AA31,$AD31,$AG31))</f>
        <v>36</v>
      </c>
      <c r="AP28" s="75">
        <f t="shared" ref="AP28" si="44">IF(AND($E31="",$H31="",$K31="",$N31="",$Q31="",$T31="",$W31="",$Z31="",$AC31="",$AF31="",$AI31=""),"",SUM($E31,$H31,$K31,$N31,$Q31,$T31,$W31,$Z31,$AC31,$AF31,$AI31))</f>
        <v>8</v>
      </c>
      <c r="AQ28" s="75">
        <f t="shared" ref="AQ28" si="45">IF(AND($AO28="",$AP28=""),"",($AO28-$AP28))</f>
        <v>28</v>
      </c>
      <c r="AR28" s="81">
        <f>IF(AND($AJ28=""),"",RANK(AY28,AY$4:AY$47))</f>
        <v>3</v>
      </c>
      <c r="AS28" s="45"/>
      <c r="AT28" s="11"/>
      <c r="AV28" s="6"/>
      <c r="AW28" s="6"/>
      <c r="AX28" s="6"/>
      <c r="AY28" s="84">
        <f t="shared" ref="AY28" si="46">IFERROR(AK28+AQ28*0.01,"")</f>
        <v>22.28</v>
      </c>
    </row>
    <row r="29" spans="1:51" ht="20.100000000000001" customHeight="1" x14ac:dyDescent="0.2">
      <c r="A29" s="61"/>
      <c r="B29" s="149"/>
      <c r="C29" s="142" t="str">
        <f>IF(AND($U$5=""),"",$U$5)</f>
        <v>緑地G</v>
      </c>
      <c r="D29" s="143"/>
      <c r="E29" s="144"/>
      <c r="F29" s="142" t="str">
        <f>IF(AND($U$9=""),"",$U$9)</f>
        <v>緑地G</v>
      </c>
      <c r="G29" s="143"/>
      <c r="H29" s="144"/>
      <c r="I29" s="142" t="str">
        <f>IF(AND($U$13=""),"",$U$13)</f>
        <v>緑地G</v>
      </c>
      <c r="J29" s="143"/>
      <c r="K29" s="144"/>
      <c r="L29" s="142" t="str">
        <f>IF(AND($U$17=""),"",$U$17)</f>
        <v>緑地G</v>
      </c>
      <c r="M29" s="143"/>
      <c r="N29" s="144"/>
      <c r="O29" s="142" t="str">
        <f>IF(AND($U$21=""),"",$U$21)</f>
        <v>緑地G</v>
      </c>
      <c r="P29" s="143"/>
      <c r="Q29" s="144"/>
      <c r="R29" s="142" t="str">
        <f>IF(AND($U$25=""),"",$U$25)</f>
        <v>緑地G</v>
      </c>
      <c r="S29" s="143"/>
      <c r="T29" s="144"/>
      <c r="U29" s="66"/>
      <c r="V29" s="67"/>
      <c r="W29" s="68"/>
      <c r="X29" s="154" t="s">
        <v>25</v>
      </c>
      <c r="Y29" s="155"/>
      <c r="Z29" s="156"/>
      <c r="AA29" s="154" t="s">
        <v>25</v>
      </c>
      <c r="AB29" s="155"/>
      <c r="AC29" s="156"/>
      <c r="AD29" s="154" t="s">
        <v>26</v>
      </c>
      <c r="AE29" s="155"/>
      <c r="AF29" s="156"/>
      <c r="AG29" s="154" t="s">
        <v>71</v>
      </c>
      <c r="AH29" s="155"/>
      <c r="AI29" s="156"/>
      <c r="AJ29" s="76"/>
      <c r="AK29" s="76"/>
      <c r="AL29" s="76"/>
      <c r="AM29" s="76"/>
      <c r="AN29" s="76"/>
      <c r="AO29" s="76"/>
      <c r="AP29" s="76"/>
      <c r="AQ29" s="76"/>
      <c r="AR29" s="82"/>
      <c r="AS29" s="45"/>
      <c r="AT29" s="11"/>
      <c r="AV29" s="6"/>
      <c r="AW29" s="6"/>
      <c r="AX29" s="6"/>
      <c r="AY29" s="84"/>
    </row>
    <row r="30" spans="1:51" ht="20.100000000000001" customHeight="1" x14ac:dyDescent="0.2">
      <c r="A30" s="61"/>
      <c r="B30" s="149"/>
      <c r="C30" s="103" t="str">
        <f>IF(AND($U$6=""),"",$U$6)</f>
        <v/>
      </c>
      <c r="D30" s="104"/>
      <c r="E30" s="105"/>
      <c r="F30" s="103" t="str">
        <f>IF(AND($U$10=""),"",$U$10)</f>
        <v/>
      </c>
      <c r="G30" s="104"/>
      <c r="H30" s="105"/>
      <c r="I30" s="103" t="str">
        <f>IF(AND($U$14=""),"",$U$14)</f>
        <v/>
      </c>
      <c r="J30" s="104"/>
      <c r="K30" s="105"/>
      <c r="L30" s="103" t="str">
        <f>IF(AND($U$18=""),"",$U$18)</f>
        <v/>
      </c>
      <c r="M30" s="104"/>
      <c r="N30" s="105"/>
      <c r="O30" s="103" t="str">
        <f>IF(AND($U$22=""),"",$U$22)</f>
        <v/>
      </c>
      <c r="P30" s="104"/>
      <c r="Q30" s="105"/>
      <c r="R30" s="103" t="str">
        <f>IF(AND($U$26=""),"",$U$26)</f>
        <v/>
      </c>
      <c r="S30" s="104"/>
      <c r="T30" s="105"/>
      <c r="U30" s="66"/>
      <c r="V30" s="67"/>
      <c r="W30" s="68"/>
      <c r="X30" s="78"/>
      <c r="Y30" s="79"/>
      <c r="Z30" s="80"/>
      <c r="AA30" s="78"/>
      <c r="AB30" s="79"/>
      <c r="AC30" s="80"/>
      <c r="AD30" s="78"/>
      <c r="AE30" s="79"/>
      <c r="AF30" s="80"/>
      <c r="AG30" s="78"/>
      <c r="AH30" s="79"/>
      <c r="AI30" s="80"/>
      <c r="AJ30" s="76"/>
      <c r="AK30" s="76"/>
      <c r="AL30" s="76"/>
      <c r="AM30" s="76"/>
      <c r="AN30" s="76"/>
      <c r="AO30" s="76"/>
      <c r="AP30" s="76"/>
      <c r="AQ30" s="76"/>
      <c r="AR30" s="82"/>
      <c r="AS30" s="45"/>
      <c r="AT30" s="11"/>
      <c r="AV30" s="6"/>
      <c r="AW30" s="6"/>
      <c r="AX30" s="6"/>
      <c r="AY30" s="84"/>
    </row>
    <row r="31" spans="1:51" ht="24" customHeight="1" x14ac:dyDescent="0.2">
      <c r="A31" s="62"/>
      <c r="B31" s="150"/>
      <c r="C31" s="12">
        <f>IF(AND($W$7=""),"",$W$7)</f>
        <v>0</v>
      </c>
      <c r="D31" s="16" t="str">
        <f>IF(AND($C31="",$E31=""),"",IF($C31&gt;$E31,"○",IF($C31=$E31,"△",IF($C31&lt;$E31,"●"))))</f>
        <v>●</v>
      </c>
      <c r="E31" s="17">
        <f>IF(AND($U$7=""),"",$U$7)</f>
        <v>1</v>
      </c>
      <c r="F31" s="12">
        <f>IF(AND(W$11=""),"",W$11)</f>
        <v>7</v>
      </c>
      <c r="G31" s="16" t="str">
        <f>IF(AND($F31="",$H31=""),"",IF($F31&gt;$H31,"○",IF($F31=$H31,"△",IF($F31&lt;$H31,"●"))))</f>
        <v>○</v>
      </c>
      <c r="H31" s="17">
        <f>IF(AND(U$11=""),"",U$11)</f>
        <v>0</v>
      </c>
      <c r="I31" s="12">
        <f>IF(AND($W$15=""),"",$W$15)</f>
        <v>2</v>
      </c>
      <c r="J31" s="16" t="str">
        <f>IF(AND($I31="",$K31=""),"",IF($I31&gt;$K31,"○",IF($I31=$K31,"△",IF($I31&lt;$K31,"●"))))</f>
        <v>○</v>
      </c>
      <c r="K31" s="17">
        <f>IF(AND($U$15=""),"",$U$15)</f>
        <v>0</v>
      </c>
      <c r="L31" s="12">
        <f>IF(AND($W$19=""),"",$W$19)</f>
        <v>0</v>
      </c>
      <c r="M31" s="16" t="str">
        <f>IF(AND($L31="",$N31=""),"",IF($L31&gt;$N31,"○",IF($L31=$N31,"△",IF($L31&lt;$N31,"●"))))</f>
        <v>●</v>
      </c>
      <c r="N31" s="17">
        <f>IF(AND($U$19=""),"",$U$19)</f>
        <v>3</v>
      </c>
      <c r="O31" s="12">
        <f>IF(AND($W$23=""),"",$W$23)</f>
        <v>2</v>
      </c>
      <c r="P31" s="16" t="str">
        <f>IF(AND($O31="",$Q31=""),"",IF($O31&gt;$Q31,"○",IF($O31=$Q31,"△",IF($O31&lt;$Q31,"●"))))</f>
        <v>○</v>
      </c>
      <c r="Q31" s="17">
        <f>IF(AND($U$23=""),"",$U$23)</f>
        <v>0</v>
      </c>
      <c r="R31" s="12">
        <f>IF(AND($W$27=""),"",$W$27)</f>
        <v>7</v>
      </c>
      <c r="S31" s="16" t="str">
        <f>IF(AND($R31="",$T31=""),"",IF($R31&gt;$T31,"○",IF($R31=$T31,"△",IF($R31&lt;$T31,"●"))))</f>
        <v>○</v>
      </c>
      <c r="T31" s="17">
        <f>IF(AND($U$27=""),"",$U$27)</f>
        <v>0</v>
      </c>
      <c r="U31" s="69"/>
      <c r="V31" s="70"/>
      <c r="W31" s="71"/>
      <c r="X31" s="33">
        <v>3</v>
      </c>
      <c r="Y31" s="34" t="str">
        <f>IF(AND($X31="",$Z31=""),"",IF($X31&gt;$Z31,"○",IF($X31=$Z31,"△",IF($X31&lt;$Z31,"●"))))</f>
        <v>○</v>
      </c>
      <c r="Z31" s="35">
        <v>0</v>
      </c>
      <c r="AA31" s="33">
        <v>6</v>
      </c>
      <c r="AB31" s="34" t="str">
        <f>IF(AND($AA31="",$AC31=""),"",IF($AA31&gt;$AC31,"○",IF($AA31=$AC31,"△",IF($AA31&lt;$AC31,"●"))))</f>
        <v>○</v>
      </c>
      <c r="AC31" s="35">
        <v>0</v>
      </c>
      <c r="AD31" s="33">
        <v>2</v>
      </c>
      <c r="AE31" s="34" t="str">
        <f>IF(AND($AD31="",$AF31=""),"",IF($AD31&gt;$AF31,"○",IF($AD31=$AF31,"△",IF($AD31&lt;$AF31,"●"))))</f>
        <v>△</v>
      </c>
      <c r="AF31" s="35">
        <v>2</v>
      </c>
      <c r="AG31" s="33">
        <v>7</v>
      </c>
      <c r="AH31" s="34" t="str">
        <f>IF(AND($AG31="",$AI31=""),"",IF($AG31&gt;$AI31,"○",IF($AG31=$AI31,"△",IF($AG31&lt;$AI31,"●"))))</f>
        <v>○</v>
      </c>
      <c r="AI31" s="35">
        <v>2</v>
      </c>
      <c r="AJ31" s="77"/>
      <c r="AK31" s="77"/>
      <c r="AL31" s="77"/>
      <c r="AM31" s="77"/>
      <c r="AN31" s="77"/>
      <c r="AO31" s="77"/>
      <c r="AP31" s="77"/>
      <c r="AQ31" s="77"/>
      <c r="AR31" s="83"/>
      <c r="AS31" s="46">
        <f>COUNTIF(C31:AI31,"○")*3</f>
        <v>21</v>
      </c>
      <c r="AT31" s="13">
        <f>COUNTIF(C31:AI31,"△")*1</f>
        <v>1</v>
      </c>
      <c r="AU31" s="13">
        <f>COUNTIF(C31:AI31,"●")*0</f>
        <v>0</v>
      </c>
      <c r="AV31" s="14" t="str">
        <f>B28</f>
        <v>Anthony</v>
      </c>
      <c r="AW31" s="14"/>
      <c r="AX31" s="6"/>
      <c r="AY31" s="84"/>
    </row>
    <row r="32" spans="1:51" ht="20.100000000000001" customHeight="1" x14ac:dyDescent="0.2">
      <c r="A32" s="60">
        <v>8</v>
      </c>
      <c r="B32" s="148" t="s">
        <v>35</v>
      </c>
      <c r="C32" s="145">
        <f>IF(AND($X$4=""),"",$X$4)</f>
        <v>42890</v>
      </c>
      <c r="D32" s="146"/>
      <c r="E32" s="147"/>
      <c r="F32" s="145">
        <f>IF(AND($X$8=""),"",$X$8)</f>
        <v>42859</v>
      </c>
      <c r="G32" s="146"/>
      <c r="H32" s="147"/>
      <c r="I32" s="145">
        <f>IF(AND($X$12=""),"",$X$12)</f>
        <v>42859</v>
      </c>
      <c r="J32" s="146"/>
      <c r="K32" s="147"/>
      <c r="L32" s="145">
        <f>IF(AND($X$16=""),"",$X$16)</f>
        <v>42890</v>
      </c>
      <c r="M32" s="146"/>
      <c r="N32" s="147"/>
      <c r="O32" s="145">
        <f>IF(AND($X$20=""),"",$X$20)</f>
        <v>42855</v>
      </c>
      <c r="P32" s="146"/>
      <c r="Q32" s="147"/>
      <c r="R32" s="145">
        <f>IF(AND($X$24=""),"",$X$24)</f>
        <v>42869</v>
      </c>
      <c r="S32" s="146"/>
      <c r="T32" s="147"/>
      <c r="U32" s="145">
        <f>IF(AND($X$28=""),"",$X$28)</f>
        <v>42876</v>
      </c>
      <c r="V32" s="146"/>
      <c r="W32" s="147"/>
      <c r="X32" s="63"/>
      <c r="Y32" s="64"/>
      <c r="Z32" s="65"/>
      <c r="AA32" s="151">
        <v>42876</v>
      </c>
      <c r="AB32" s="152"/>
      <c r="AC32" s="153"/>
      <c r="AD32" s="151">
        <v>42869</v>
      </c>
      <c r="AE32" s="152"/>
      <c r="AF32" s="153"/>
      <c r="AG32" s="151">
        <v>42897</v>
      </c>
      <c r="AH32" s="152"/>
      <c r="AI32" s="153"/>
      <c r="AJ32" s="75">
        <f t="shared" ref="AJ32" si="47">IF(AND($D35="",$G35="",$J35="",$M35="",$P35="",$S35="",$V35="",$Y35="",$AB35="",$AE35="",$AH35=""),"",SUM((COUNTIF($C35:$AI35,"○")),(COUNTIF($C35:$AI35,"●")),(COUNTIF($C35:$AI35,"△"))))</f>
        <v>10</v>
      </c>
      <c r="AK32" s="75">
        <f t="shared" ref="AK32:AK36" si="48">IF(AND($D35="",$G35="",$J35="",$M35="",$P35="",$S35="",$V35="",$Y35="",$AB35="",$AE35="",$AH35=""),"",SUM($AS35:$AU35))</f>
        <v>2</v>
      </c>
      <c r="AL32" s="75">
        <f t="shared" ref="AL32" si="49">IF(AND($D35="",$G35="",$J35="",$J35="",$M35="",$P35="",$S35="",$V35="",$Y35="",$AB35="",$AE35="",$AH35=""),"",COUNTIF(C35:AI35,"○"))</f>
        <v>0</v>
      </c>
      <c r="AM32" s="75">
        <f t="shared" ref="AM32" si="50">IF(AND($D35="",$G35="",$J35="",$J35="",$M35="",$P35="",$S35="",$V35="",$Y35="",$AB35="",$AE35="",$AH35=""),"",COUNTIF(C35:AI35,"●"))</f>
        <v>8</v>
      </c>
      <c r="AN32" s="75">
        <f t="shared" ref="AN32" si="51">IF(AND($D35="",$G35="",$J35="",$J35="",$M35="",$P35="",$S35="",$V35="",$Y35="",$AB35="",$AE35="",$AH35=""),"",COUNTIF(C35:AI35,"△"))</f>
        <v>2</v>
      </c>
      <c r="AO32" s="75">
        <f t="shared" ref="AO32" si="52">IF(AND($C35="",$F35="",$I35="",$L35="",$O35="",$R35="",$U35="",$X35="",$AA35="",$AD35="",$AG35=""),"",SUM($C35,$F35,$I35,$L35,$O35,$R35,$U35,$X35,$AA35,$AD35,$AG35))</f>
        <v>9</v>
      </c>
      <c r="AP32" s="75">
        <f t="shared" ref="AP32" si="53">IF(AND($E35="",$H35="",$K35="",$N35="",$Q35="",$T35="",$W35="",$Z35="",$AC35="",$AF35="",$AI35=""),"",SUM($E35,$H35,$K35,$N35,$Q35,$T35,$W35,$Z35,$AC35,$AF35,$AI35))</f>
        <v>38</v>
      </c>
      <c r="AQ32" s="75">
        <f t="shared" ref="AQ32" si="54">IF(AND($AO32="",$AP32=""),"",($AO32-$AP32))</f>
        <v>-29</v>
      </c>
      <c r="AR32" s="81">
        <f>IF(AND($AJ32=""),"",RANK(AY32,AY$4:AY$47))</f>
        <v>10</v>
      </c>
      <c r="AS32" s="45"/>
      <c r="AT32" s="11"/>
      <c r="AV32" s="6"/>
      <c r="AW32" s="6"/>
      <c r="AX32" s="6"/>
      <c r="AY32" s="84">
        <f t="shared" ref="AY32" si="55">IFERROR(AK32+AQ32*0.01,"")</f>
        <v>1.71</v>
      </c>
    </row>
    <row r="33" spans="1:51" ht="20.100000000000001" customHeight="1" x14ac:dyDescent="0.2">
      <c r="A33" s="61"/>
      <c r="B33" s="149"/>
      <c r="C33" s="142" t="str">
        <f>IF(AND($X$5=""),"",$X$5)</f>
        <v>緑地Ｇ</v>
      </c>
      <c r="D33" s="143"/>
      <c r="E33" s="144"/>
      <c r="F33" s="142" t="str">
        <f>IF(AND($X$9=""),"",$X$9)</f>
        <v>緑地G</v>
      </c>
      <c r="G33" s="143"/>
      <c r="H33" s="144"/>
      <c r="I33" s="142" t="str">
        <f>IF(AND($X$13=""),"",$X$13)</f>
        <v>緑地G</v>
      </c>
      <c r="J33" s="143"/>
      <c r="K33" s="144"/>
      <c r="L33" s="142" t="str">
        <f>IF(AND($X$17=""),"",$X$17)</f>
        <v>緑地Ｇ</v>
      </c>
      <c r="M33" s="143"/>
      <c r="N33" s="144"/>
      <c r="O33" s="142" t="str">
        <f>IF(AND($X$21=""),"",$X$21)</f>
        <v>緑地G</v>
      </c>
      <c r="P33" s="143"/>
      <c r="Q33" s="144"/>
      <c r="R33" s="142" t="str">
        <f>IF(AND($X$25=""),"",$X$25)</f>
        <v>緑地G</v>
      </c>
      <c r="S33" s="143"/>
      <c r="T33" s="144"/>
      <c r="U33" s="142" t="str">
        <f>IF(AND($X$29=""),"",$X$29)</f>
        <v>緑地G</v>
      </c>
      <c r="V33" s="143"/>
      <c r="W33" s="144"/>
      <c r="X33" s="66"/>
      <c r="Y33" s="67"/>
      <c r="Z33" s="68"/>
      <c r="AA33" s="154" t="s">
        <v>25</v>
      </c>
      <c r="AB33" s="155"/>
      <c r="AC33" s="156"/>
      <c r="AD33" s="154" t="s">
        <v>25</v>
      </c>
      <c r="AE33" s="155"/>
      <c r="AF33" s="156"/>
      <c r="AG33" s="154" t="s">
        <v>71</v>
      </c>
      <c r="AH33" s="155"/>
      <c r="AI33" s="156"/>
      <c r="AJ33" s="76"/>
      <c r="AK33" s="76"/>
      <c r="AL33" s="76"/>
      <c r="AM33" s="76"/>
      <c r="AN33" s="76"/>
      <c r="AO33" s="76"/>
      <c r="AP33" s="76"/>
      <c r="AQ33" s="76"/>
      <c r="AR33" s="82"/>
      <c r="AS33" s="45"/>
      <c r="AT33" s="11"/>
      <c r="AV33" s="6"/>
      <c r="AW33" s="6"/>
      <c r="AX33" s="6"/>
      <c r="AY33" s="84"/>
    </row>
    <row r="34" spans="1:51" ht="20.100000000000001" customHeight="1" x14ac:dyDescent="0.2">
      <c r="A34" s="61"/>
      <c r="B34" s="149"/>
      <c r="C34" s="103" t="str">
        <f>IF(AND($X$6=""),"",$X$6)</f>
        <v/>
      </c>
      <c r="D34" s="104"/>
      <c r="E34" s="105"/>
      <c r="F34" s="103" t="str">
        <f>IF(AND($X$10=""),"",$X$10)</f>
        <v/>
      </c>
      <c r="G34" s="104"/>
      <c r="H34" s="105"/>
      <c r="I34" s="103" t="str">
        <f>IF(AND($X$14=""),"",$X$14)</f>
        <v/>
      </c>
      <c r="J34" s="104"/>
      <c r="K34" s="105"/>
      <c r="L34" s="103" t="str">
        <f>IF(AND($X$18=""),"",$X$18)</f>
        <v/>
      </c>
      <c r="M34" s="104"/>
      <c r="N34" s="105"/>
      <c r="O34" s="103" t="str">
        <f>IF(AND($X$22=""),"",$X$22)</f>
        <v/>
      </c>
      <c r="P34" s="104"/>
      <c r="Q34" s="105"/>
      <c r="R34" s="103" t="str">
        <f>IF(AND($X$26=""),"",$X$26)</f>
        <v/>
      </c>
      <c r="S34" s="104"/>
      <c r="T34" s="105"/>
      <c r="U34" s="103" t="str">
        <f>IF(AND($X$30=""),"",$X$30)</f>
        <v/>
      </c>
      <c r="V34" s="104"/>
      <c r="W34" s="105"/>
      <c r="X34" s="66"/>
      <c r="Y34" s="67"/>
      <c r="Z34" s="68"/>
      <c r="AA34" s="78"/>
      <c r="AB34" s="79"/>
      <c r="AC34" s="80"/>
      <c r="AD34" s="78"/>
      <c r="AE34" s="79"/>
      <c r="AF34" s="80"/>
      <c r="AG34" s="78"/>
      <c r="AH34" s="79"/>
      <c r="AI34" s="80"/>
      <c r="AJ34" s="76"/>
      <c r="AK34" s="76"/>
      <c r="AL34" s="76"/>
      <c r="AM34" s="76"/>
      <c r="AN34" s="76"/>
      <c r="AO34" s="76"/>
      <c r="AP34" s="76"/>
      <c r="AQ34" s="76"/>
      <c r="AR34" s="82"/>
      <c r="AS34" s="45"/>
      <c r="AT34" s="11"/>
      <c r="AV34" s="6"/>
      <c r="AW34" s="6"/>
      <c r="AX34" s="6"/>
      <c r="AY34" s="84"/>
    </row>
    <row r="35" spans="1:51" ht="24" customHeight="1" x14ac:dyDescent="0.2">
      <c r="A35" s="62"/>
      <c r="B35" s="150"/>
      <c r="C35" s="12">
        <f>IF(AND($Z$7=""),"",$Z$7)</f>
        <v>0</v>
      </c>
      <c r="D35" s="16" t="str">
        <f>IF(AND($C35="",$E35=""),"",IF($C35&gt;$E35,"○",IF($C35=$E35,"△",IF($C35&lt;$E35,"●"))))</f>
        <v>●</v>
      </c>
      <c r="E35" s="17">
        <f>IF(AND($X$7=""),"",$X$7)</f>
        <v>2</v>
      </c>
      <c r="F35" s="12">
        <f>IF(AND(Z$11=""),"",Z$11)</f>
        <v>1</v>
      </c>
      <c r="G35" s="16" t="str">
        <f>IF(AND($F35="",$H35=""),"",IF($F35&gt;$H35,"○",IF($F35=$H35,"△",IF($F35&lt;$H35,"●"))))</f>
        <v>●</v>
      </c>
      <c r="H35" s="17">
        <f>IF(AND(X$11=""),"",X$11)</f>
        <v>4</v>
      </c>
      <c r="I35" s="12">
        <f>IF(AND($Z$15=""),"",$Z$15)</f>
        <v>1</v>
      </c>
      <c r="J35" s="16" t="str">
        <f>IF(AND($I35="",$K35=""),"",IF($I35&gt;$K35,"○",IF($I35=$K35,"△",IF($I35&lt;$K35,"●"))))</f>
        <v>●</v>
      </c>
      <c r="K35" s="17">
        <f>IF(AND($X$15=""),"",$X$15)</f>
        <v>4</v>
      </c>
      <c r="L35" s="12">
        <f>IF(AND($Z$19=""),"",$Z$19)</f>
        <v>1</v>
      </c>
      <c r="M35" s="16" t="str">
        <f>IF(AND($L35="",$N35=""),"",IF($L35&gt;$N35,"○",IF($L35=$N35,"△",IF($L35&lt;$N35,"●"))))</f>
        <v>●</v>
      </c>
      <c r="N35" s="17">
        <f>IF(AND($X$19=""),"",$X$19)</f>
        <v>5</v>
      </c>
      <c r="O35" s="12">
        <f>IF(AND($Z$23=""),"",$Z$23)</f>
        <v>0</v>
      </c>
      <c r="P35" s="16" t="str">
        <f>IF(AND($O35="",$Q35=""),"",IF($O35&gt;$Q35,"○",IF($O35=$Q35,"△",IF($O35&lt;$Q35,"●"))))</f>
        <v>●</v>
      </c>
      <c r="Q35" s="17">
        <f>IF(AND($X$23=""),"",$X$23)</f>
        <v>5</v>
      </c>
      <c r="R35" s="12">
        <f>IF(AND($Z$27=""),"",$Z$27)</f>
        <v>0</v>
      </c>
      <c r="S35" s="16" t="str">
        <f>IF(AND($R35="",$T35=""),"",IF($R35&gt;$T35,"○",IF($R35=$T35,"△",IF($R35&lt;$T35,"●"))))</f>
        <v>●</v>
      </c>
      <c r="T35" s="17">
        <f>IF(AND($X$27=""),"",$X$27)</f>
        <v>3</v>
      </c>
      <c r="U35" s="12">
        <f>IF(AND($Z$31=""),"",$Z$31)</f>
        <v>0</v>
      </c>
      <c r="V35" s="16" t="str">
        <f>IF(AND($U35="",$W35=""),"",IF($U35&gt;$W35,"○",IF($U35=$W35,"△",IF($U35&lt;$W35,"●"))))</f>
        <v>●</v>
      </c>
      <c r="W35" s="17">
        <f>IF(AND($X$31=""),"",$X$31)</f>
        <v>3</v>
      </c>
      <c r="X35" s="69"/>
      <c r="Y35" s="70"/>
      <c r="Z35" s="71"/>
      <c r="AA35" s="33">
        <v>3</v>
      </c>
      <c r="AB35" s="16" t="str">
        <f>IF(AND($AA35="",$AC35=""),"",IF($AA35&gt;$AC35,"○",IF($AA35=$AC35,"△",IF($AA35&lt;$AC35,"●"))))</f>
        <v>△</v>
      </c>
      <c r="AC35" s="35">
        <v>3</v>
      </c>
      <c r="AD35" s="33">
        <v>1</v>
      </c>
      <c r="AE35" s="34" t="str">
        <f>IF(AND($AD35="",$AF35=""),"",IF($AD35&gt;$AF35,"○",IF($AD35=$AF35,"△",IF($AD35&lt;$AF35,"●"))))</f>
        <v>●</v>
      </c>
      <c r="AF35" s="35">
        <v>7</v>
      </c>
      <c r="AG35" s="33">
        <v>2</v>
      </c>
      <c r="AH35" s="34" t="str">
        <f>IF(AND($AG35="",$AI35=""),"",IF($AG35&gt;$AI35,"○",IF($AG35=$AI35,"△",IF($AG35&lt;$AI35,"●"))))</f>
        <v>△</v>
      </c>
      <c r="AI35" s="35">
        <v>2</v>
      </c>
      <c r="AJ35" s="77"/>
      <c r="AK35" s="77"/>
      <c r="AL35" s="77"/>
      <c r="AM35" s="77"/>
      <c r="AN35" s="77"/>
      <c r="AO35" s="77"/>
      <c r="AP35" s="77"/>
      <c r="AQ35" s="77"/>
      <c r="AR35" s="83"/>
      <c r="AS35" s="46">
        <f>COUNTIF(C35:AI35,"○")*3</f>
        <v>0</v>
      </c>
      <c r="AT35" s="13">
        <f>COUNTIF(C35:AI35,"△")*1</f>
        <v>2</v>
      </c>
      <c r="AU35" s="13">
        <f>COUNTIF(C35:AI35,"●")*0</f>
        <v>0</v>
      </c>
      <c r="AV35" s="14" t="str">
        <f>B32</f>
        <v>塚戸</v>
      </c>
      <c r="AW35" s="14"/>
      <c r="AX35" s="6"/>
      <c r="AY35" s="84"/>
    </row>
    <row r="36" spans="1:51" ht="20.100000000000001" customHeight="1" x14ac:dyDescent="0.2">
      <c r="A36" s="60">
        <v>9</v>
      </c>
      <c r="B36" s="148" t="s">
        <v>36</v>
      </c>
      <c r="C36" s="145">
        <f>IF(AND($AA$4=""),"",$AA$4)</f>
        <v>42876</v>
      </c>
      <c r="D36" s="146"/>
      <c r="E36" s="147"/>
      <c r="F36" s="145">
        <f>IF(AND($AA$8=""),"",$AA$8)</f>
        <v>42890</v>
      </c>
      <c r="G36" s="146"/>
      <c r="H36" s="147"/>
      <c r="I36" s="145">
        <f>IF(AND($AA$12=""),"",$AA$12)</f>
        <v>42841</v>
      </c>
      <c r="J36" s="146"/>
      <c r="K36" s="147"/>
      <c r="L36" s="145">
        <f>IF(AND($AA$16=""),"",$AA$16)</f>
        <v>42890</v>
      </c>
      <c r="M36" s="146"/>
      <c r="N36" s="147"/>
      <c r="O36" s="145">
        <f>IF(AND($AA$20=""),"",$AA$20)</f>
        <v>42904</v>
      </c>
      <c r="P36" s="146"/>
      <c r="Q36" s="147"/>
      <c r="R36" s="145">
        <f>IF(AND($AA$24=""),"",$AA$24)</f>
        <v>42855</v>
      </c>
      <c r="S36" s="146"/>
      <c r="T36" s="147"/>
      <c r="U36" s="145">
        <f>IF(AND($AA$28=""),"",$AA$28)</f>
        <v>42869</v>
      </c>
      <c r="V36" s="146"/>
      <c r="W36" s="147"/>
      <c r="X36" s="145">
        <f>IF(AND($AA$32=""),"",$AA$32)</f>
        <v>42876</v>
      </c>
      <c r="Y36" s="146"/>
      <c r="Z36" s="147"/>
      <c r="AA36" s="63"/>
      <c r="AB36" s="64"/>
      <c r="AC36" s="65"/>
      <c r="AD36" s="151">
        <v>42869</v>
      </c>
      <c r="AE36" s="152"/>
      <c r="AF36" s="153"/>
      <c r="AG36" s="151">
        <v>42855</v>
      </c>
      <c r="AH36" s="152"/>
      <c r="AI36" s="153"/>
      <c r="AJ36" s="75">
        <f t="shared" ref="AJ36" si="56">IF(AND($D39="",$G39="",$J39="",$M39="",$P39="",$S39="",$V39="",$Y39="",$AB39="",$AE39="",$AH39=""),"",SUM((COUNTIF($C39:$AI39,"○")),(COUNTIF($C39:$AI39,"●")),(COUNTIF($C39:$AI39,"△"))))</f>
        <v>10</v>
      </c>
      <c r="AK36" s="75">
        <f t="shared" si="48"/>
        <v>8</v>
      </c>
      <c r="AL36" s="75">
        <f t="shared" ref="AL36" si="57">IF(AND($D39="",$G39="",$J39="",$J39="",$M39="",$P39="",$S39="",$V39="",$Y39="",$AB39="",$AE39="",$AH39=""),"",COUNTIF(C39:AI39,"○"))</f>
        <v>2</v>
      </c>
      <c r="AM36" s="75">
        <f t="shared" ref="AM36" si="58">IF(AND($D39="",$G39="",$J39="",$J39="",$M39="",$P39="",$S39="",$V39="",$Y39="",$AB39="",$AE39="",$AH39=""),"",COUNTIF(C39:AI39,"●"))</f>
        <v>6</v>
      </c>
      <c r="AN36" s="75">
        <f t="shared" ref="AN36" si="59">IF(AND($D39="",$G39="",$J39="",$J39="",$M39="",$P39="",$S39="",$V39="",$Y39="",$AB39="",$AE39="",$AH39=""),"",COUNTIF(C39:AI39,"△"))</f>
        <v>2</v>
      </c>
      <c r="AO36" s="75">
        <f t="shared" ref="AO36" si="60">IF(AND($C39="",$F39="",$I39="",$L39="",$O39="",$R39="",$U39="",$X39="",$AA39="",$AD39="",$AG39=""),"",SUM($C39,$F39,$I39,$L39,$O39,$R39,$U39,$X39,$AA39,$AD39,$AG39))</f>
        <v>15</v>
      </c>
      <c r="AP36" s="75">
        <f t="shared" ref="AP36" si="61">IF(AND($E39="",$H39="",$K39="",$N39="",$Q39="",$T39="",$W39="",$Z39="",$AC39="",$AF39="",$AI39=""),"",SUM($E39,$H39,$K39,$N39,$Q39,$T39,$W39,$Z39,$AC39,$AF39,$AI39))</f>
        <v>23</v>
      </c>
      <c r="AQ36" s="75">
        <f t="shared" ref="AQ36" si="62">IF(AND($AO36="",$AP36=""),"",($AO36-$AP36))</f>
        <v>-8</v>
      </c>
      <c r="AR36" s="81">
        <f>IF(AND($AJ36=""),"",RANK(AY36,AY$4:AY$47))</f>
        <v>9</v>
      </c>
      <c r="AS36" s="45"/>
      <c r="AT36" s="11"/>
      <c r="AV36" s="6"/>
      <c r="AW36" s="6"/>
      <c r="AX36" s="6"/>
      <c r="AY36" s="84">
        <f t="shared" ref="AY36" si="63">IFERROR(AK36+AQ36*0.01,"")</f>
        <v>7.92</v>
      </c>
    </row>
    <row r="37" spans="1:51" ht="20.100000000000001" customHeight="1" x14ac:dyDescent="0.2">
      <c r="A37" s="61"/>
      <c r="B37" s="149"/>
      <c r="C37" s="142" t="str">
        <f>IF(AND($AA$5=""),"",$AA$5)</f>
        <v>緑地G</v>
      </c>
      <c r="D37" s="143"/>
      <c r="E37" s="144"/>
      <c r="F37" s="142" t="str">
        <f>IF(AND($AA$9=""),"",$AA$9)</f>
        <v>緑地Ｇ</v>
      </c>
      <c r="G37" s="143"/>
      <c r="H37" s="144"/>
      <c r="I37" s="142" t="str">
        <f>IF(AND($AA$13=""),"",$AA$13)</f>
        <v>緑地G</v>
      </c>
      <c r="J37" s="143"/>
      <c r="K37" s="144"/>
      <c r="L37" s="142" t="str">
        <f>IF(AND($AA$17=""),"",$AA$17)</f>
        <v>緑地Ｇ</v>
      </c>
      <c r="M37" s="143"/>
      <c r="N37" s="144"/>
      <c r="O37" s="142" t="str">
        <f>IF(AND($AA$21=""),"",$AA$21)</f>
        <v>緑地G</v>
      </c>
      <c r="P37" s="143"/>
      <c r="Q37" s="144"/>
      <c r="R37" s="142" t="str">
        <f>IF(AND($AA$25=""),"",$AA$25)</f>
        <v>緑地G</v>
      </c>
      <c r="S37" s="143"/>
      <c r="T37" s="144"/>
      <c r="U37" s="142" t="str">
        <f>IF(AND($AA$29=""),"",$AA$29)</f>
        <v>緑地G</v>
      </c>
      <c r="V37" s="143"/>
      <c r="W37" s="144"/>
      <c r="X37" s="142" t="str">
        <f>IF(AND($AA$33=""),"",$AA$33)</f>
        <v>緑地G</v>
      </c>
      <c r="Y37" s="143"/>
      <c r="Z37" s="144"/>
      <c r="AA37" s="66"/>
      <c r="AB37" s="67"/>
      <c r="AC37" s="68"/>
      <c r="AD37" s="154" t="s">
        <v>25</v>
      </c>
      <c r="AE37" s="155"/>
      <c r="AF37" s="156"/>
      <c r="AG37" s="154" t="s">
        <v>25</v>
      </c>
      <c r="AH37" s="155"/>
      <c r="AI37" s="156"/>
      <c r="AJ37" s="76"/>
      <c r="AK37" s="76"/>
      <c r="AL37" s="76"/>
      <c r="AM37" s="76"/>
      <c r="AN37" s="76"/>
      <c r="AO37" s="76"/>
      <c r="AP37" s="76"/>
      <c r="AQ37" s="76"/>
      <c r="AR37" s="82"/>
      <c r="AS37" s="45"/>
      <c r="AT37" s="11"/>
      <c r="AV37" s="6"/>
      <c r="AW37" s="6"/>
      <c r="AX37" s="6"/>
      <c r="AY37" s="84"/>
    </row>
    <row r="38" spans="1:51" ht="20.100000000000001" customHeight="1" x14ac:dyDescent="0.2">
      <c r="A38" s="61"/>
      <c r="B38" s="149"/>
      <c r="C38" s="103" t="str">
        <f>IF(AND($AA$6=""),"",$AA$6)</f>
        <v/>
      </c>
      <c r="D38" s="104"/>
      <c r="E38" s="105"/>
      <c r="F38" s="112" t="str">
        <f>IF(AND($AA$10=""),"",$AA$10)</f>
        <v/>
      </c>
      <c r="G38" s="113"/>
      <c r="H38" s="114"/>
      <c r="I38" s="112" t="str">
        <f>IF(AND($AA$14=""),"",$AA$14)</f>
        <v/>
      </c>
      <c r="J38" s="113"/>
      <c r="K38" s="114"/>
      <c r="L38" s="112" t="str">
        <f>IF(AND($AA$18=""),"",$AA$18)</f>
        <v/>
      </c>
      <c r="M38" s="113"/>
      <c r="N38" s="114"/>
      <c r="O38" s="112" t="str">
        <f>IF(AND($AA$22=""),"",$AA$22)</f>
        <v/>
      </c>
      <c r="P38" s="113"/>
      <c r="Q38" s="114"/>
      <c r="R38" s="112" t="str">
        <f>IF(AND($AA$26=""),"",$AA$26)</f>
        <v/>
      </c>
      <c r="S38" s="113"/>
      <c r="T38" s="114"/>
      <c r="U38" s="112" t="str">
        <f>IF(AND($AA$30=""),"",$AA$30)</f>
        <v/>
      </c>
      <c r="V38" s="113"/>
      <c r="W38" s="114"/>
      <c r="X38" s="112" t="str">
        <f>IF(AND($AA$34=""),"",$AA$34)</f>
        <v/>
      </c>
      <c r="Y38" s="113"/>
      <c r="Z38" s="114"/>
      <c r="AA38" s="66"/>
      <c r="AB38" s="67"/>
      <c r="AC38" s="68"/>
      <c r="AD38" s="78"/>
      <c r="AE38" s="79"/>
      <c r="AF38" s="80"/>
      <c r="AG38" s="78"/>
      <c r="AH38" s="79"/>
      <c r="AI38" s="80"/>
      <c r="AJ38" s="76"/>
      <c r="AK38" s="76"/>
      <c r="AL38" s="76"/>
      <c r="AM38" s="76"/>
      <c r="AN38" s="76"/>
      <c r="AO38" s="76"/>
      <c r="AP38" s="76"/>
      <c r="AQ38" s="76"/>
      <c r="AR38" s="82"/>
      <c r="AS38" s="45"/>
      <c r="AT38" s="11"/>
      <c r="AV38" s="6"/>
      <c r="AW38" s="6"/>
      <c r="AX38" s="6"/>
      <c r="AY38" s="84"/>
    </row>
    <row r="39" spans="1:51" ht="24" customHeight="1" x14ac:dyDescent="0.2">
      <c r="A39" s="62"/>
      <c r="B39" s="150"/>
      <c r="C39" s="12">
        <f>IF(AND($AC$7=""),"",$AC$7)</f>
        <v>0</v>
      </c>
      <c r="D39" s="16" t="str">
        <f>IF(AND($C39="",$E39=""),"",IF($C39&gt;$E39,"○",IF($C39=$E39,"△",IF($C39&lt;$E39,"●"))))</f>
        <v>●</v>
      </c>
      <c r="E39" s="17">
        <f>IF(AND($AA$7=""),"",$AA$7)</f>
        <v>4</v>
      </c>
      <c r="F39" s="12">
        <f>IF(AND(AC$11=""),"",AC$11)</f>
        <v>2</v>
      </c>
      <c r="G39" s="16" t="str">
        <f>IF(AND($F39="",$H39=""),"",IF($F39&gt;$H39,"○",IF($F39=$H39,"△",IF($F39&lt;$H39,"●"))))</f>
        <v>△</v>
      </c>
      <c r="H39" s="17">
        <f>IF(AND(AA$11=""),"",AA$11)</f>
        <v>2</v>
      </c>
      <c r="I39" s="12">
        <f>IF(AND($AC$15=""),"",$AC$15)</f>
        <v>0</v>
      </c>
      <c r="J39" s="16" t="str">
        <f>IF(AND($I39="",$K39=""),"",IF($I39&gt;$K39,"○",IF($I39=$K39,"△",IF($I39&lt;$K39,"●"))))</f>
        <v>●</v>
      </c>
      <c r="K39" s="17">
        <f>IF(AND($AA$15=""),"",$AA$15)</f>
        <v>1</v>
      </c>
      <c r="L39" s="12">
        <f>IF(AND($AC$19=""),"",$AC$19)</f>
        <v>0</v>
      </c>
      <c r="M39" s="16" t="str">
        <f>IF(AND($L39="",$N39=""),"",IF($L39&gt;$N39,"○",IF($L39=$N39,"△",IF($L39&lt;$N39,"●"))))</f>
        <v>●</v>
      </c>
      <c r="N39" s="17">
        <f>IF(AND($AA$19=""),"",$AA$19)</f>
        <v>3</v>
      </c>
      <c r="O39" s="12">
        <f>IF(AND($AC$23=""),"",$AC$23)</f>
        <v>0</v>
      </c>
      <c r="P39" s="16" t="str">
        <f>IF(AND($O39="",$Q39=""),"",IF($O39&gt;$Q39,"○",IF($O39=$Q39,"△",IF($O39&lt;$Q39,"●"))))</f>
        <v>●</v>
      </c>
      <c r="Q39" s="17">
        <f>IF(AND($AA$23=""),"",$AA$23)</f>
        <v>2</v>
      </c>
      <c r="R39" s="12">
        <f>IF(AND($AC$27=""),"",$AC$27)</f>
        <v>5</v>
      </c>
      <c r="S39" s="16" t="str">
        <f>IF(AND($R39="",$T39=""),"",IF($R39&gt;$T39,"○",IF($R39=$T39,"△",IF($R39&lt;$T39,"●"))))</f>
        <v>○</v>
      </c>
      <c r="T39" s="17">
        <f>IF(AND($AA$27=""),"",$AA$27)</f>
        <v>0</v>
      </c>
      <c r="U39" s="12">
        <f>IF(AND($AC$31=""),"",$AC$31)</f>
        <v>0</v>
      </c>
      <c r="V39" s="16" t="str">
        <f>IF(AND($U39="",$W39=""),"",IF($U39&gt;$W39,"○",IF($U39=$W39,"△",IF($U39&lt;$W39,"●"))))</f>
        <v>●</v>
      </c>
      <c r="W39" s="17">
        <f>IF(AND($AA$31=""),"",$AA$31)</f>
        <v>6</v>
      </c>
      <c r="X39" s="12">
        <f>IF(AND($AC$35=""),"",$AC$35)</f>
        <v>3</v>
      </c>
      <c r="Y39" s="16" t="str">
        <f>IF(AND($X39="",$Z39=""),"",IF($X39&gt;$Z39,"○",IF($X39=$Z39,"△",IF($X39&lt;$Z39,"●"))))</f>
        <v>△</v>
      </c>
      <c r="Z39" s="17">
        <f>IF(AND($AA$35=""),"",$AA$35)</f>
        <v>3</v>
      </c>
      <c r="AA39" s="69"/>
      <c r="AB39" s="70"/>
      <c r="AC39" s="71"/>
      <c r="AD39" s="33">
        <v>1</v>
      </c>
      <c r="AE39" s="34" t="str">
        <f>IF(AND($AD39="",$AF39=""),"",IF($AD39&gt;$AF39,"○",IF($AD39=$AF39,"△",IF($AD39&lt;$AF39,"●"))))</f>
        <v>●</v>
      </c>
      <c r="AF39" s="35">
        <v>2</v>
      </c>
      <c r="AG39" s="33">
        <v>4</v>
      </c>
      <c r="AH39" s="34" t="str">
        <f>IF(AND($AG39="",$AI39=""),"",IF($AG39&gt;$AI39,"○",IF($AG39=$AI39,"△",IF($AG39&lt;$AI39,"●"))))</f>
        <v>○</v>
      </c>
      <c r="AI39" s="35">
        <v>0</v>
      </c>
      <c r="AJ39" s="77"/>
      <c r="AK39" s="77"/>
      <c r="AL39" s="77"/>
      <c r="AM39" s="77"/>
      <c r="AN39" s="77"/>
      <c r="AO39" s="77"/>
      <c r="AP39" s="77"/>
      <c r="AQ39" s="77"/>
      <c r="AR39" s="83"/>
      <c r="AS39" s="46">
        <f>COUNTIF(C39:AI39,"○")*3</f>
        <v>6</v>
      </c>
      <c r="AT39" s="13">
        <f>COUNTIF(C39:AI39,"△")*1</f>
        <v>2</v>
      </c>
      <c r="AU39" s="13">
        <f>COUNTIF(C39:AI39,"●")*0</f>
        <v>0</v>
      </c>
      <c r="AV39" s="14" t="str">
        <f>B36</f>
        <v>明正</v>
      </c>
      <c r="AW39" s="14"/>
      <c r="AX39" s="6"/>
      <c r="AY39" s="84"/>
    </row>
    <row r="40" spans="1:51" ht="20.100000000000001" customHeight="1" x14ac:dyDescent="0.2">
      <c r="A40" s="118">
        <v>10</v>
      </c>
      <c r="B40" s="148" t="s">
        <v>37</v>
      </c>
      <c r="C40" s="145">
        <f>IF(AND($AD$4=""),"",$AD$4)</f>
        <v>42859</v>
      </c>
      <c r="D40" s="146"/>
      <c r="E40" s="147"/>
      <c r="F40" s="145">
        <f>IF(AND($AD$8=""),"",$AD$8)</f>
        <v>42847</v>
      </c>
      <c r="G40" s="146"/>
      <c r="H40" s="147"/>
      <c r="I40" s="145">
        <f>IF(AND($AD$12=""),"",$AD$12)</f>
        <v>42904</v>
      </c>
      <c r="J40" s="146"/>
      <c r="K40" s="147"/>
      <c r="L40" s="145">
        <f>IF(AND($AD$16=""),"",$AD$16)</f>
        <v>42876</v>
      </c>
      <c r="M40" s="146"/>
      <c r="N40" s="147"/>
      <c r="O40" s="145">
        <f>IF(AND($AD$20=""),"",$AD$20)</f>
        <v>42859</v>
      </c>
      <c r="P40" s="146"/>
      <c r="Q40" s="147"/>
      <c r="R40" s="145">
        <f>IF(AND($AD$24=""),"",$AD$24)</f>
        <v>42855</v>
      </c>
      <c r="S40" s="146"/>
      <c r="T40" s="147"/>
      <c r="U40" s="145">
        <f>IF(AND($AD$28=""),"",$AD$28)</f>
        <v>42889</v>
      </c>
      <c r="V40" s="146"/>
      <c r="W40" s="147"/>
      <c r="X40" s="145">
        <f>IF(AND($AD$32=""),"",$AD$32)</f>
        <v>42869</v>
      </c>
      <c r="Y40" s="146"/>
      <c r="Z40" s="147"/>
      <c r="AA40" s="145">
        <f>IF(AND($AD$36=""),"",$AD$36)</f>
        <v>42869</v>
      </c>
      <c r="AB40" s="146"/>
      <c r="AC40" s="147"/>
      <c r="AD40" s="63"/>
      <c r="AE40" s="64"/>
      <c r="AF40" s="65"/>
      <c r="AG40" s="151">
        <v>42855</v>
      </c>
      <c r="AH40" s="152"/>
      <c r="AI40" s="153"/>
      <c r="AJ40" s="75">
        <f t="shared" ref="AJ40" si="64">IF(AND($D43="",$G43="",$J43="",$M43="",$P43="",$S43="",$V43="",$Y43="",$AB43="",$AE43="",$AH43=""),"",SUM((COUNTIF($C43:$AI43,"○")),(COUNTIF($C43:$AI43,"●")),(COUNTIF($C43:$AI43,"△"))))</f>
        <v>10</v>
      </c>
      <c r="AK40" s="75">
        <f t="shared" ref="AK40" si="65">IF(AND($D43="",$G43="",$J43="",$M43="",$P43="",$S43="",$V43="",$Y43="",$AB43="",$AE43="",$AH43=""),"",SUM($AS43:$AU43))</f>
        <v>19</v>
      </c>
      <c r="AL40" s="75">
        <f t="shared" ref="AL40" si="66">IF(AND($D43="",$G43="",$J43="",$J43="",$M43="",$P43="",$S43="",$V43="",$Y43="",$AB43="",$AE43="",$AH43=""),"",COUNTIF(C43:AI43,"○"))</f>
        <v>6</v>
      </c>
      <c r="AM40" s="75">
        <f t="shared" ref="AM40" si="67">IF(AND($D43="",$G43="",$J43="",$J43="",$M43="",$P43="",$S43="",$V43="",$Y43="",$AB43="",$AE43="",$AH43=""),"",COUNTIF(C43:AI43,"●"))</f>
        <v>3</v>
      </c>
      <c r="AN40" s="75">
        <f t="shared" ref="AN40" si="68">IF(AND($D43="",$G43="",$J43="",$J43="",$M43="",$P43="",$S43="",$V43="",$Y43="",$AB43="",$AE43="",$AH43=""),"",COUNTIF(C43:AI43,"△"))</f>
        <v>1</v>
      </c>
      <c r="AO40" s="75">
        <f t="shared" ref="AO40" si="69">IF(AND($C43="",$F43="",$I43="",$L43="",$O43="",$R43="",$U43="",$X43="",$AA43="",$AD43="",$AG43=""),"",SUM($C43,$F43,$I43,$L43,$O43,$R43,$U43,$X43,$AA43,$AD43,$AG43))</f>
        <v>25</v>
      </c>
      <c r="AP40" s="75">
        <f t="shared" ref="AP40" si="70">IF(AND($E43="",$H43="",$K43="",$N43="",$Q43="",$T43="",$W43="",$Z43="",$AC43="",$AF43="",$AI43=""),"",SUM($E43,$H43,$K43,$N43,$Q43,$T43,$W43,$Z43,$AC43,$AF43,$AI43))</f>
        <v>13</v>
      </c>
      <c r="AQ40" s="75">
        <f t="shared" ref="AQ40" si="71">IF(AND($AO40="",$AP40=""),"",($AO40-$AP40))</f>
        <v>12</v>
      </c>
      <c r="AR40" s="81">
        <f>IF(AND($AJ40=""),"",RANK(AY40,AY$4:AY$47))</f>
        <v>5</v>
      </c>
      <c r="AS40" s="45"/>
      <c r="AT40" s="11"/>
      <c r="AV40" s="6"/>
      <c r="AW40" s="6"/>
      <c r="AX40" s="6"/>
      <c r="AY40" s="84">
        <f t="shared" ref="AY40" si="72">IFERROR(AK40+AQ40*0.01,"")</f>
        <v>19.12</v>
      </c>
    </row>
    <row r="41" spans="1:51" ht="20.100000000000001" customHeight="1" x14ac:dyDescent="0.2">
      <c r="A41" s="119"/>
      <c r="B41" s="149"/>
      <c r="C41" s="142" t="str">
        <f>IF(AND($AD$5=""),"",$AD$5)</f>
        <v>緑地G</v>
      </c>
      <c r="D41" s="143"/>
      <c r="E41" s="144"/>
      <c r="F41" s="142" t="str">
        <f>IF(AND($AD$9=""),"",$AD$9)</f>
        <v>緑地G</v>
      </c>
      <c r="G41" s="143"/>
      <c r="H41" s="144"/>
      <c r="I41" s="142" t="str">
        <f>IF(AND($AD$13=""),"",$AD$13)</f>
        <v>緑地G</v>
      </c>
      <c r="J41" s="143"/>
      <c r="K41" s="144"/>
      <c r="L41" s="142" t="str">
        <f>IF(AND($AD$17=""),"",$AD$17)</f>
        <v>緑地G</v>
      </c>
      <c r="M41" s="143"/>
      <c r="N41" s="144"/>
      <c r="O41" s="142" t="str">
        <f>IF(AND($AD$21=""),"",$AD$21)</f>
        <v>緑地G</v>
      </c>
      <c r="P41" s="143"/>
      <c r="Q41" s="144"/>
      <c r="R41" s="142" t="str">
        <f>IF(AND($AD$25=""),"",$AD$25)</f>
        <v>緑地G</v>
      </c>
      <c r="S41" s="143"/>
      <c r="T41" s="144"/>
      <c r="U41" s="142" t="str">
        <f>IF(AND($AD$29=""),"",$AD$29)</f>
        <v>緑地Ｇ</v>
      </c>
      <c r="V41" s="143"/>
      <c r="W41" s="144"/>
      <c r="X41" s="142" t="str">
        <f>IF(AND($AD$33=""),"",$AD$33)</f>
        <v>緑地G</v>
      </c>
      <c r="Y41" s="143"/>
      <c r="Z41" s="144"/>
      <c r="AA41" s="142" t="str">
        <f>IF(AND($AD$37=""),"",$AD$37)</f>
        <v>緑地G</v>
      </c>
      <c r="AB41" s="143"/>
      <c r="AC41" s="144"/>
      <c r="AD41" s="66"/>
      <c r="AE41" s="67"/>
      <c r="AF41" s="68"/>
      <c r="AG41" s="154" t="s">
        <v>25</v>
      </c>
      <c r="AH41" s="155"/>
      <c r="AI41" s="156"/>
      <c r="AJ41" s="76"/>
      <c r="AK41" s="76"/>
      <c r="AL41" s="76"/>
      <c r="AM41" s="76"/>
      <c r="AN41" s="76"/>
      <c r="AO41" s="76"/>
      <c r="AP41" s="76"/>
      <c r="AQ41" s="76"/>
      <c r="AR41" s="82"/>
      <c r="AS41" s="45"/>
      <c r="AT41" s="11"/>
      <c r="AV41" s="6"/>
      <c r="AW41" s="6"/>
      <c r="AX41" s="6"/>
      <c r="AY41" s="84"/>
    </row>
    <row r="42" spans="1:51" ht="20.100000000000001" customHeight="1" x14ac:dyDescent="0.2">
      <c r="A42" s="119"/>
      <c r="B42" s="149"/>
      <c r="C42" s="103" t="str">
        <f>IF(AND($AD$6=""),"",$AD$6)</f>
        <v/>
      </c>
      <c r="D42" s="104"/>
      <c r="E42" s="105"/>
      <c r="F42" s="103" t="str">
        <f>IF(AND($AD$10=""),"",$AD$10)</f>
        <v/>
      </c>
      <c r="G42" s="104"/>
      <c r="H42" s="105"/>
      <c r="I42" s="103" t="str">
        <f>IF(AND($AD$14=""),"",$AD$14)</f>
        <v/>
      </c>
      <c r="J42" s="104"/>
      <c r="K42" s="105"/>
      <c r="L42" s="103" t="str">
        <f>IF(AND($AD$18=""),"",$AD$18)</f>
        <v/>
      </c>
      <c r="M42" s="104"/>
      <c r="N42" s="105"/>
      <c r="O42" s="103" t="str">
        <f>IF(AND($AD$22=""),"",$AD$22)</f>
        <v/>
      </c>
      <c r="P42" s="104"/>
      <c r="Q42" s="105"/>
      <c r="R42" s="103" t="str">
        <f>IF(AND($AD$26=""),"",$AD$26)</f>
        <v/>
      </c>
      <c r="S42" s="104"/>
      <c r="T42" s="105"/>
      <c r="U42" s="103" t="str">
        <f>IF(AND($AD$30=""),"",$AD$30)</f>
        <v/>
      </c>
      <c r="V42" s="104"/>
      <c r="W42" s="105"/>
      <c r="X42" s="103" t="str">
        <f>IF(AND($AD$34=""),"",$AD$34)</f>
        <v/>
      </c>
      <c r="Y42" s="104"/>
      <c r="Z42" s="105"/>
      <c r="AA42" s="103" t="str">
        <f>IF(AND($AD$38=""),"",$AD$38)</f>
        <v/>
      </c>
      <c r="AB42" s="104"/>
      <c r="AC42" s="105"/>
      <c r="AD42" s="66"/>
      <c r="AE42" s="67"/>
      <c r="AF42" s="68"/>
      <c r="AG42" s="78"/>
      <c r="AH42" s="79"/>
      <c r="AI42" s="80"/>
      <c r="AJ42" s="76"/>
      <c r="AK42" s="76"/>
      <c r="AL42" s="76"/>
      <c r="AM42" s="76"/>
      <c r="AN42" s="76"/>
      <c r="AO42" s="76"/>
      <c r="AP42" s="76"/>
      <c r="AQ42" s="76"/>
      <c r="AR42" s="82"/>
      <c r="AS42" s="45"/>
      <c r="AT42" s="11"/>
      <c r="AV42" s="6"/>
      <c r="AW42" s="6"/>
      <c r="AX42" s="6"/>
      <c r="AY42" s="84"/>
    </row>
    <row r="43" spans="1:51" ht="24" customHeight="1" x14ac:dyDescent="0.2">
      <c r="A43" s="120"/>
      <c r="B43" s="150"/>
      <c r="C43" s="12">
        <f>IF(AND($AF$7=""),"",$AF$7)</f>
        <v>1</v>
      </c>
      <c r="D43" s="16" t="str">
        <f>IF(AND($C43="",$E43=""),"",IF($C43&gt;$E43,"○",IF($C43=$E43,"△",IF($C43&lt;$E43,"●"))))</f>
        <v>●</v>
      </c>
      <c r="E43" s="17">
        <f>IF(AND($AD$7=""),"",$AD$7)</f>
        <v>2</v>
      </c>
      <c r="F43" s="12">
        <f>IF(AND(AF$11=""),"",AF$11)</f>
        <v>1</v>
      </c>
      <c r="G43" s="16" t="str">
        <f>IF(AND($F43="",$H43=""),"",IF($F43&gt;$H43,"○",IF($F43=$H43,"△",IF($F43&lt;$H43,"●"))))</f>
        <v>○</v>
      </c>
      <c r="H43" s="17">
        <f>IF(AND(AD$11=""),"",AD$11)</f>
        <v>0</v>
      </c>
      <c r="I43" s="12">
        <f>IF(AND($AF$15=""),"",$AF$15)</f>
        <v>3</v>
      </c>
      <c r="J43" s="16" t="str">
        <f>IF(AND($I43="",$K43=""),"",IF($I43&gt;$K43,"○",IF($I43=$K43,"△",IF($I43&lt;$K43,"●"))))</f>
        <v>○</v>
      </c>
      <c r="K43" s="17">
        <f>IF(AND($AD$15=""),"",$AD$15)</f>
        <v>0</v>
      </c>
      <c r="L43" s="12">
        <f>IF(AND($AF$19=""),"",$AF$19)</f>
        <v>1</v>
      </c>
      <c r="M43" s="16" t="str">
        <f>IF(AND($L43="",$N43=""),"",IF($L43&gt;$N43,"○",IF($L43=$N43,"△",IF($L43&lt;$N43,"●"))))</f>
        <v>●</v>
      </c>
      <c r="N43" s="17">
        <f>IF(AND($AD$19=""),"",$AD$19)</f>
        <v>3</v>
      </c>
      <c r="O43" s="12">
        <f>IF(AND($AF$23=""),"",$AF$23)</f>
        <v>1</v>
      </c>
      <c r="P43" s="16" t="str">
        <f>IF(AND($O43="",$Q43=""),"",IF($O43&gt;$Q43,"○",IF($O43=$Q43,"△",IF($O43&lt;$Q43,"●"))))</f>
        <v>●</v>
      </c>
      <c r="Q43" s="17">
        <f>IF(AND($AD$23=""),"",$AD$23)</f>
        <v>4</v>
      </c>
      <c r="R43" s="12">
        <f>IF(AND($AF$27=""),"",$AF$27)</f>
        <v>4</v>
      </c>
      <c r="S43" s="16" t="str">
        <f>IF(AND($R43="",$T43=""),"",IF($R43&gt;$T43,"○",IF($R43=$T43,"△",IF($R43&lt;$T43,"●"))))</f>
        <v>○</v>
      </c>
      <c r="T43" s="17">
        <f>IF(AND($AD$27=""),"",$AD$27)</f>
        <v>0</v>
      </c>
      <c r="U43" s="12">
        <f>IF(AND($AF$31=""),"",$AF$31)</f>
        <v>2</v>
      </c>
      <c r="V43" s="16" t="str">
        <f>IF(AND($U43="",$W43=""),"",IF($U43&gt;$W43,"○",IF($U43=$W43,"△",IF($U43&lt;$W43,"●"))))</f>
        <v>△</v>
      </c>
      <c r="W43" s="17">
        <f>IF(AND($AD$31=""),"",$AD$31)</f>
        <v>2</v>
      </c>
      <c r="X43" s="12">
        <f>IF(AND($AF$35=""),"",$AF$35)</f>
        <v>7</v>
      </c>
      <c r="Y43" s="16" t="str">
        <f>IF(AND($X43="",$Z43=""),"",IF($X43&gt;$Z43,"○",IF($X43=$Z43,"△",IF($X43&lt;$Z43,"●"))))</f>
        <v>○</v>
      </c>
      <c r="Z43" s="17">
        <f>IF(AND($AD$35=""),"",$AD$35)</f>
        <v>1</v>
      </c>
      <c r="AA43" s="12">
        <f>IF(AND($AF$39=""),"",$AF$39)</f>
        <v>2</v>
      </c>
      <c r="AB43" s="16" t="str">
        <f>IF(AND($AA43="",$AC43=""),"",IF($AA43&gt;$AC43,"○",IF($AA43=$AC43,"△",IF($AA43&lt;$AC43,"●"))))</f>
        <v>○</v>
      </c>
      <c r="AC43" s="17">
        <f>IF(AND($AD$39=""),"",$AD$39)</f>
        <v>1</v>
      </c>
      <c r="AD43" s="69"/>
      <c r="AE43" s="70"/>
      <c r="AF43" s="71"/>
      <c r="AG43" s="33">
        <v>3</v>
      </c>
      <c r="AH43" s="34" t="str">
        <f>IF(AND($AG43="",$AI43=""),"",IF($AG43&gt;$AI43,"○",IF($AG43=$AI43,"△",IF($AG43&lt;$AI43,"●"))))</f>
        <v>○</v>
      </c>
      <c r="AI43" s="35">
        <v>0</v>
      </c>
      <c r="AJ43" s="77"/>
      <c r="AK43" s="77"/>
      <c r="AL43" s="77"/>
      <c r="AM43" s="77"/>
      <c r="AN43" s="77"/>
      <c r="AO43" s="77"/>
      <c r="AP43" s="77"/>
      <c r="AQ43" s="77"/>
      <c r="AR43" s="83"/>
      <c r="AS43" s="46">
        <f>COUNTIF(C43:AI43,"○")*3</f>
        <v>18</v>
      </c>
      <c r="AT43" s="13">
        <f>COUNTIF(C43:AI43,"△")*1</f>
        <v>1</v>
      </c>
      <c r="AU43" s="13">
        <f>COUNTIF(C43:AI43,"●")*0</f>
        <v>0</v>
      </c>
      <c r="AV43" s="14" t="str">
        <f>B40</f>
        <v>城山</v>
      </c>
      <c r="AW43" s="14"/>
      <c r="AX43" s="6"/>
      <c r="AY43" s="84"/>
    </row>
    <row r="44" spans="1:51" ht="20.100000000000001" customHeight="1" x14ac:dyDescent="0.2">
      <c r="A44" s="118">
        <v>11</v>
      </c>
      <c r="B44" s="148" t="s">
        <v>38</v>
      </c>
      <c r="C44" s="145">
        <f>IF(AND($AG$4=""),"",$AG$4)</f>
        <v>42904</v>
      </c>
      <c r="D44" s="146"/>
      <c r="E44" s="147"/>
      <c r="F44" s="145">
        <f>IF(AND($AG$8=""),"",$AG$8)</f>
        <v>42869</v>
      </c>
      <c r="G44" s="146"/>
      <c r="H44" s="147"/>
      <c r="I44" s="145">
        <f>IF(AND($AG$12=""),"",$AG$12)</f>
        <v>42889</v>
      </c>
      <c r="J44" s="146"/>
      <c r="K44" s="147"/>
      <c r="L44" s="145">
        <f>IF(AND($AG$16=""),"",$AG$16)</f>
        <v>42904</v>
      </c>
      <c r="M44" s="146"/>
      <c r="N44" s="147"/>
      <c r="O44" s="145">
        <f>IF(AND($AG$20=""),"",$AG$20)</f>
        <v>42847</v>
      </c>
      <c r="P44" s="146"/>
      <c r="Q44" s="147"/>
      <c r="R44" s="145">
        <f>IF(AND($AG$24=""),"",$AG$24)</f>
        <v>42889</v>
      </c>
      <c r="S44" s="146"/>
      <c r="T44" s="147"/>
      <c r="U44" s="145">
        <f>IF(AND($AG$28=""),"",$AG$28)</f>
        <v>42897</v>
      </c>
      <c r="V44" s="146"/>
      <c r="W44" s="147"/>
      <c r="X44" s="145">
        <f>IF(AND($AG$32=""),"",$AG$32)</f>
        <v>42897</v>
      </c>
      <c r="Y44" s="146"/>
      <c r="Z44" s="147"/>
      <c r="AA44" s="145">
        <f>IF(AND($AG$36=""),"",$AG$36)</f>
        <v>42855</v>
      </c>
      <c r="AB44" s="146"/>
      <c r="AC44" s="147"/>
      <c r="AD44" s="145">
        <f>IF(AND($AG$40=""),"",$AG$40)</f>
        <v>42855</v>
      </c>
      <c r="AE44" s="146"/>
      <c r="AF44" s="147"/>
      <c r="AG44" s="63"/>
      <c r="AH44" s="64"/>
      <c r="AI44" s="65"/>
      <c r="AJ44" s="75">
        <f t="shared" ref="AJ44" si="73">IF(AND($D47="",$G47="",$J47="",$M47="",$P47="",$S47="",$V47="",$Y47="",$AB47="",$AE47="",$AH47=""),"",SUM((COUNTIF($C47:$AI47,"○")),(COUNTIF($C47:$AI47,"●")),(COUNTIF($C47:$AI47,"△"))))</f>
        <v>10</v>
      </c>
      <c r="AK44" s="75">
        <f t="shared" ref="AK44" si="74">IF(AND($D47="",$G47="",$J47="",$M47="",$P47="",$S47="",$V47="",$Y47="",$AB47="",$AE47="",$AH47=""),"",SUM($AS47:$AU47))</f>
        <v>1</v>
      </c>
      <c r="AL44" s="75">
        <f t="shared" ref="AL44" si="75">IF(AND($D47="",$G47="",$J47="",$J47="",$M47="",$P47="",$S47="",$V47="",$Y47="",$AB47="",$AE47="",$AH47=""),"",COUNTIF(C47:AI47,"○"))</f>
        <v>0</v>
      </c>
      <c r="AM44" s="75">
        <f t="shared" ref="AM44" si="76">IF(AND($D47="",$G47="",$J47="",$J47="",$M47="",$P47="",$S47="",$V47="",$Y47="",$AB47="",$AE47="",$AH47=""),"",COUNTIF(C47:AI47,"●"))</f>
        <v>9</v>
      </c>
      <c r="AN44" s="75">
        <f t="shared" ref="AN44" si="77">IF(AND($D47="",$G47="",$J47="",$J47="",$M47="",$P47="",$S47="",$V47="",$Y47="",$AB47="",$AE47="",$AH47=""),"",COUNTIF(C47:AI47,"△"))</f>
        <v>1</v>
      </c>
      <c r="AO44" s="75">
        <f t="shared" ref="AO44" si="78">IF(AND($C47="",$F47="",$I47="",$L47="",$O47="",$R47="",$U47="",$X47="",$AA47="",$AD47="",$AG47=""),"",SUM($C47,$F47,$I47,$L47,$O47,$R47,$U47,$X47,$AA47,$AD47,$AG47))</f>
        <v>6</v>
      </c>
      <c r="AP44" s="75">
        <f t="shared" ref="AP44" si="79">IF(AND($E47="",$H47="",$K47="",$N47="",$Q47="",$T47="",$W47="",$Z47="",$AC47="",$AF47="",$AI47=""),"",SUM($E47,$H47,$K47,$N47,$Q47,$T47,$W47,$Z47,$AC47,$AF47,$AI47))</f>
        <v>41</v>
      </c>
      <c r="AQ44" s="75">
        <f t="shared" ref="AQ44" si="80">IF(AND($AO44="",$AP44=""),"",($AO44-$AP44))</f>
        <v>-35</v>
      </c>
      <c r="AR44" s="81">
        <f>IF(AND($AJ44=""),"",RANK(AY44,AY$4:AY$47))</f>
        <v>11</v>
      </c>
      <c r="AS44" s="45"/>
      <c r="AT44" s="11"/>
      <c r="AV44" s="6"/>
      <c r="AW44" s="6"/>
      <c r="AX44" s="6"/>
      <c r="AY44" s="84">
        <f t="shared" ref="AY44" si="81">IFERROR(AK44+AQ44*0.01,"")</f>
        <v>0.64999999999999991</v>
      </c>
    </row>
    <row r="45" spans="1:51" ht="20.100000000000001" customHeight="1" x14ac:dyDescent="0.2">
      <c r="A45" s="119"/>
      <c r="B45" s="149"/>
      <c r="C45" s="142" t="str">
        <f>IF(AND($AG$5=""),"",$AG$5)</f>
        <v>緑地G</v>
      </c>
      <c r="D45" s="143"/>
      <c r="E45" s="144"/>
      <c r="F45" s="142" t="str">
        <f>IF(AND($AG$9=""),"",$AG$9)</f>
        <v>経堂小</v>
      </c>
      <c r="G45" s="143"/>
      <c r="H45" s="144"/>
      <c r="I45" s="142" t="str">
        <f>IF(AND($AG$13=""),"",$AG$13)</f>
        <v>緑地Ｇ</v>
      </c>
      <c r="J45" s="143"/>
      <c r="K45" s="144"/>
      <c r="L45" s="142" t="str">
        <f>IF(AND($AG$17=""),"",$AG$17)</f>
        <v>緑地G</v>
      </c>
      <c r="M45" s="143"/>
      <c r="N45" s="144"/>
      <c r="O45" s="142" t="str">
        <f>IF(AND($AG$21=""),"",$AG$21)</f>
        <v>緑地G</v>
      </c>
      <c r="P45" s="143"/>
      <c r="Q45" s="144"/>
      <c r="R45" s="142" t="str">
        <f>IF(AND($AG$25=""),"",$AG$25)</f>
        <v>緑地Ｇ</v>
      </c>
      <c r="S45" s="143"/>
      <c r="T45" s="144"/>
      <c r="U45" s="142" t="str">
        <f>IF(AND($AG$29=""),"",$AG$29)</f>
        <v>用賀小</v>
      </c>
      <c r="V45" s="143"/>
      <c r="W45" s="144"/>
      <c r="X45" s="142" t="str">
        <f>IF(AND($AG$33=""),"",$AG$33)</f>
        <v>用賀小</v>
      </c>
      <c r="Y45" s="143"/>
      <c r="Z45" s="144"/>
      <c r="AA45" s="142" t="str">
        <f>IF(AND($AG$37=""),"",$AG$37)</f>
        <v>緑地G</v>
      </c>
      <c r="AB45" s="143"/>
      <c r="AC45" s="144"/>
      <c r="AD45" s="142" t="str">
        <f>IF(AND($AG$41=""),"",$AG$41)</f>
        <v>緑地G</v>
      </c>
      <c r="AE45" s="143"/>
      <c r="AF45" s="144"/>
      <c r="AG45" s="66"/>
      <c r="AH45" s="67"/>
      <c r="AI45" s="68"/>
      <c r="AJ45" s="76"/>
      <c r="AK45" s="76"/>
      <c r="AL45" s="76"/>
      <c r="AM45" s="76"/>
      <c r="AN45" s="76"/>
      <c r="AO45" s="76"/>
      <c r="AP45" s="76"/>
      <c r="AQ45" s="76"/>
      <c r="AR45" s="82"/>
      <c r="AS45" s="45"/>
      <c r="AT45" s="11"/>
      <c r="AV45" s="6"/>
      <c r="AW45" s="6"/>
      <c r="AX45" s="6"/>
      <c r="AY45" s="84"/>
    </row>
    <row r="46" spans="1:51" ht="20.100000000000001" customHeight="1" x14ac:dyDescent="0.2">
      <c r="A46" s="119"/>
      <c r="B46" s="149"/>
      <c r="C46" s="103" t="str">
        <f>IF(AND($AG$6=""),"",$AG$6)</f>
        <v/>
      </c>
      <c r="D46" s="104"/>
      <c r="E46" s="105"/>
      <c r="F46" s="103" t="str">
        <f>IF(AND($AG$10=""),"",$AG$10)</f>
        <v/>
      </c>
      <c r="G46" s="104"/>
      <c r="H46" s="105"/>
      <c r="I46" s="103" t="str">
        <f>IF(AND($AG$14=""),"",$AG$14)</f>
        <v/>
      </c>
      <c r="J46" s="104"/>
      <c r="K46" s="105"/>
      <c r="L46" s="103" t="str">
        <f>IF(AND($AG$18=""),"",$AG$18)</f>
        <v/>
      </c>
      <c r="M46" s="104"/>
      <c r="N46" s="105"/>
      <c r="O46" s="103" t="str">
        <f>IF(AND($AG$22=""),"",$AG$22)</f>
        <v/>
      </c>
      <c r="P46" s="104"/>
      <c r="Q46" s="105"/>
      <c r="R46" s="103" t="str">
        <f>IF(AND($AG$26=""),"",$AG$26)</f>
        <v/>
      </c>
      <c r="S46" s="104"/>
      <c r="T46" s="105"/>
      <c r="U46" s="103" t="str">
        <f>IF(AND($AG$30=""),"",$AG$30)</f>
        <v/>
      </c>
      <c r="V46" s="104"/>
      <c r="W46" s="105"/>
      <c r="X46" s="103" t="str">
        <f>IF(AND($AG$34=""),"",$AG$34)</f>
        <v/>
      </c>
      <c r="Y46" s="104"/>
      <c r="Z46" s="105"/>
      <c r="AA46" s="103" t="str">
        <f>IF(AND($AG$38=""),"",$AG$38)</f>
        <v/>
      </c>
      <c r="AB46" s="104"/>
      <c r="AC46" s="105"/>
      <c r="AD46" s="103" t="str">
        <f>IF(AND($AG$42=""),"",$AG$42)</f>
        <v/>
      </c>
      <c r="AE46" s="104"/>
      <c r="AF46" s="105"/>
      <c r="AG46" s="66"/>
      <c r="AH46" s="67"/>
      <c r="AI46" s="68"/>
      <c r="AJ46" s="76"/>
      <c r="AK46" s="76"/>
      <c r="AL46" s="76"/>
      <c r="AM46" s="76"/>
      <c r="AN46" s="76"/>
      <c r="AO46" s="76"/>
      <c r="AP46" s="76"/>
      <c r="AQ46" s="76"/>
      <c r="AR46" s="82"/>
      <c r="AS46" s="45"/>
      <c r="AT46" s="11"/>
      <c r="AV46" s="6"/>
      <c r="AW46" s="6"/>
      <c r="AX46" s="6"/>
      <c r="AY46" s="84"/>
    </row>
    <row r="47" spans="1:51" ht="24" customHeight="1" x14ac:dyDescent="0.2">
      <c r="A47" s="120"/>
      <c r="B47" s="150"/>
      <c r="C47" s="12">
        <f>IF(AND($AI$7=""),"",$AI$7)</f>
        <v>0</v>
      </c>
      <c r="D47" s="16" t="str">
        <f>IF(AND($C47="",$E47=""),"",IF($C47&gt;$E47,"○",IF($C47=$E47,"△",IF($C47&lt;$E47,"●"))))</f>
        <v>●</v>
      </c>
      <c r="E47" s="17">
        <f>IF(AND($AG$7=""),"",$AG$7)</f>
        <v>2</v>
      </c>
      <c r="F47" s="12">
        <f>IF(AND($AI$11=""),"",$AI$11)</f>
        <v>0</v>
      </c>
      <c r="G47" s="16" t="str">
        <f>IF(AND($F47="",$H47=""),"",IF($F47&gt;$H47,"○",IF($F47=$H47,"△",IF($F47&lt;$H47,"●"))))</f>
        <v>●</v>
      </c>
      <c r="H47" s="17">
        <f>IF(AND($AG$11=""),"",$AG$11)</f>
        <v>4</v>
      </c>
      <c r="I47" s="12">
        <f>IF(AND($AI$15=""),"",$AI$15)</f>
        <v>1</v>
      </c>
      <c r="J47" s="16" t="str">
        <f>IF(AND($I47="",$K47=""),"",IF($I47&gt;$K47,"○",IF($I47=$K47,"△",IF($I47&lt;$K47,"●"))))</f>
        <v>●</v>
      </c>
      <c r="K47" s="17">
        <f>IF(AND($AG$15=""),"",$AG$15)</f>
        <v>2</v>
      </c>
      <c r="L47" s="12">
        <f>IF(AND($AI$19=""),"",$AI$19)</f>
        <v>0</v>
      </c>
      <c r="M47" s="16" t="str">
        <f>IF(AND($L47="",$N47=""),"",IF($L47&gt;$N47,"○",IF($L47=$N47,"△",IF($L47&lt;$N47,"●"))))</f>
        <v>●</v>
      </c>
      <c r="N47" s="17">
        <f>IF(AND($AG$19=""),"",$AG$19)</f>
        <v>6</v>
      </c>
      <c r="O47" s="12">
        <f>IF(AND($AI$23=""),"",$AI$23)</f>
        <v>1</v>
      </c>
      <c r="P47" s="16" t="str">
        <f>IF(AND($O47="",$Q47=""),"",IF($O47&gt;$Q47,"○",IF($O47=$Q47,"△",IF($O47&lt;$Q47,"●"))))</f>
        <v>●</v>
      </c>
      <c r="Q47" s="17">
        <f>IF(AND($AG$23=""),"",$AG$23)</f>
        <v>5</v>
      </c>
      <c r="R47" s="12">
        <f>IF(AND($AI$27=""),"",$AI$27)</f>
        <v>0</v>
      </c>
      <c r="S47" s="16" t="str">
        <f>IF(AND($R47="",$T47=""),"",IF($R47&gt;$T47,"○",IF($R47=$T47,"△",IF($R47&lt;$T47,"●"))))</f>
        <v>●</v>
      </c>
      <c r="T47" s="17">
        <f>IF(AND($AG$27=""),"",$AG$27)</f>
        <v>6</v>
      </c>
      <c r="U47" s="12">
        <f>IF(AND($AI$31=""),"",$AI$31)</f>
        <v>2</v>
      </c>
      <c r="V47" s="16" t="str">
        <f>IF(AND($U47="",$W47=""),"",IF($U47&gt;$W47,"○",IF($U47=$W47,"△",IF($U47&lt;$W47,"●"))))</f>
        <v>●</v>
      </c>
      <c r="W47" s="17">
        <f>IF(AND($AG$31=""),"",$AG$31)</f>
        <v>7</v>
      </c>
      <c r="X47" s="12">
        <f>IF(AND($AI$35=""),"",$AI$35)</f>
        <v>2</v>
      </c>
      <c r="Y47" s="16" t="str">
        <f>IF(AND($X47="",$Z47=""),"",IF($X47&gt;$Z47,"○",IF($X47=$Z47,"△",IF($X47&lt;$Z47,"●"))))</f>
        <v>△</v>
      </c>
      <c r="Z47" s="17">
        <f>IF(AND($AG$35=""),"",$AG$35)</f>
        <v>2</v>
      </c>
      <c r="AA47" s="12">
        <f>IF(AND($AI$39=""),"",$AI$39)</f>
        <v>0</v>
      </c>
      <c r="AB47" s="16" t="str">
        <f>IF(AND($AA47="",$AC47=""),"",IF($AA47&gt;$AC47,"○",IF($AA47=$AC47,"△",IF($AA47&lt;$AC47,"●"))))</f>
        <v>●</v>
      </c>
      <c r="AC47" s="17">
        <f>IF(AND($AG$39=""),"",$AG$39)</f>
        <v>4</v>
      </c>
      <c r="AD47" s="12">
        <f>IF(AND($AI$43=""),"",$AI$43)</f>
        <v>0</v>
      </c>
      <c r="AE47" s="16" t="str">
        <f>IF(AND($AD47="",$AF47=""),"",IF($AD47&gt;$AF47,"○",IF($AD47=$AF47,"△",IF($AD47&lt;$AF47,"●"))))</f>
        <v>●</v>
      </c>
      <c r="AF47" s="17">
        <f>IF(AND($AG$43=""),"",$AG$43)</f>
        <v>3</v>
      </c>
      <c r="AG47" s="69"/>
      <c r="AH47" s="70"/>
      <c r="AI47" s="71"/>
      <c r="AJ47" s="77"/>
      <c r="AK47" s="77"/>
      <c r="AL47" s="77"/>
      <c r="AM47" s="77"/>
      <c r="AN47" s="77"/>
      <c r="AO47" s="77"/>
      <c r="AP47" s="77"/>
      <c r="AQ47" s="77"/>
      <c r="AR47" s="83"/>
      <c r="AS47" s="46">
        <f>COUNTIF(C47:AI47,"○")*3</f>
        <v>0</v>
      </c>
      <c r="AT47" s="13">
        <f>COUNTIF(C47:AI47,"△")*1</f>
        <v>1</v>
      </c>
      <c r="AU47" s="13">
        <f>COUNTIF(C47:AI47,"●")*0</f>
        <v>0</v>
      </c>
      <c r="AV47" s="14" t="str">
        <f>B44</f>
        <v>砧</v>
      </c>
      <c r="AW47" s="14"/>
      <c r="AX47" s="6"/>
      <c r="AY47" s="84"/>
    </row>
    <row r="48" spans="1:51" x14ac:dyDescent="0.2">
      <c r="A48" s="7"/>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36:39" x14ac:dyDescent="0.2">
      <c r="AJ49" s="1">
        <f>SUM(AJ4:AJ47)</f>
        <v>110</v>
      </c>
      <c r="AL49" s="2">
        <f>ROUND(AJ49/110*100,0)</f>
        <v>100</v>
      </c>
      <c r="AM49" s="1" t="s">
        <v>87</v>
      </c>
    </row>
    <row r="50" spans="36:39" x14ac:dyDescent="0.2">
      <c r="AJ50" s="1">
        <f>(110-AJ49)/2</f>
        <v>0</v>
      </c>
      <c r="AK50" s="2" t="s">
        <v>10</v>
      </c>
    </row>
  </sheetData>
  <mergeCells count="492">
    <mergeCell ref="AH1:AI1"/>
    <mergeCell ref="AN1:AP1"/>
    <mergeCell ref="C3:E3"/>
    <mergeCell ref="F3:H3"/>
    <mergeCell ref="I3:K3"/>
    <mergeCell ref="L3:N3"/>
    <mergeCell ref="O3:Q3"/>
    <mergeCell ref="R3:T3"/>
    <mergeCell ref="U3:W3"/>
    <mergeCell ref="D1:F1"/>
    <mergeCell ref="G1:S1"/>
    <mergeCell ref="T1:U1"/>
    <mergeCell ref="V1:Z1"/>
    <mergeCell ref="AA1:AB1"/>
    <mergeCell ref="AD1:AG1"/>
    <mergeCell ref="R4:T4"/>
    <mergeCell ref="U4:W4"/>
    <mergeCell ref="X4:Z4"/>
    <mergeCell ref="AA4:AC4"/>
    <mergeCell ref="X3:Z3"/>
    <mergeCell ref="AA3:AC3"/>
    <mergeCell ref="AD3:AF3"/>
    <mergeCell ref="AG3:AI3"/>
    <mergeCell ref="A4:A7"/>
    <mergeCell ref="B4:B7"/>
    <mergeCell ref="C4:E7"/>
    <mergeCell ref="F4:H4"/>
    <mergeCell ref="I4:K4"/>
    <mergeCell ref="AY4:AY7"/>
    <mergeCell ref="F5:H5"/>
    <mergeCell ref="I5:K5"/>
    <mergeCell ref="L5:N5"/>
    <mergeCell ref="O5:Q5"/>
    <mergeCell ref="R5:T5"/>
    <mergeCell ref="U5:W5"/>
    <mergeCell ref="X5:Z5"/>
    <mergeCell ref="AA5:AC5"/>
    <mergeCell ref="AD5:AF5"/>
    <mergeCell ref="AM4:AM7"/>
    <mergeCell ref="AN4:AN7"/>
    <mergeCell ref="AO4:AO7"/>
    <mergeCell ref="AP4:AP7"/>
    <mergeCell ref="AQ4:AQ7"/>
    <mergeCell ref="AR4:AR7"/>
    <mergeCell ref="AD4:AF4"/>
    <mergeCell ref="AG4:AI4"/>
    <mergeCell ref="AJ4:AJ7"/>
    <mergeCell ref="AK4:AK7"/>
    <mergeCell ref="AL4:AL7"/>
    <mergeCell ref="AG5:AI5"/>
    <mergeCell ref="L4:N4"/>
    <mergeCell ref="O4:Q4"/>
    <mergeCell ref="R8:T8"/>
    <mergeCell ref="U8:W8"/>
    <mergeCell ref="X8:Z8"/>
    <mergeCell ref="AA8:AC8"/>
    <mergeCell ref="X6:Z6"/>
    <mergeCell ref="AA6:AC6"/>
    <mergeCell ref="AD6:AF6"/>
    <mergeCell ref="AG6:AI6"/>
    <mergeCell ref="A8:A11"/>
    <mergeCell ref="B8:B11"/>
    <mergeCell ref="C8:E8"/>
    <mergeCell ref="F8:H11"/>
    <mergeCell ref="I8:K8"/>
    <mergeCell ref="F6:H6"/>
    <mergeCell ref="I6:K6"/>
    <mergeCell ref="L6:N6"/>
    <mergeCell ref="O6:Q6"/>
    <mergeCell ref="R6:T6"/>
    <mergeCell ref="U6:W6"/>
    <mergeCell ref="AY8:AY11"/>
    <mergeCell ref="C9:E9"/>
    <mergeCell ref="I9:K9"/>
    <mergeCell ref="L9:N9"/>
    <mergeCell ref="O9:Q9"/>
    <mergeCell ref="R9:T9"/>
    <mergeCell ref="U9:W9"/>
    <mergeCell ref="X9:Z9"/>
    <mergeCell ref="AA9:AC9"/>
    <mergeCell ref="AD9:AF9"/>
    <mergeCell ref="AM8:AM11"/>
    <mergeCell ref="AN8:AN11"/>
    <mergeCell ref="AO8:AO11"/>
    <mergeCell ref="AP8:AP11"/>
    <mergeCell ref="AQ8:AQ11"/>
    <mergeCell ref="AR8:AR11"/>
    <mergeCell ref="AD8:AF8"/>
    <mergeCell ref="AG8:AI8"/>
    <mergeCell ref="AJ8:AJ11"/>
    <mergeCell ref="AK8:AK11"/>
    <mergeCell ref="AL8:AL11"/>
    <mergeCell ref="AG9:AI9"/>
    <mergeCell ref="L8:N8"/>
    <mergeCell ref="O8:Q8"/>
    <mergeCell ref="R12:T12"/>
    <mergeCell ref="U12:W12"/>
    <mergeCell ref="X12:Z12"/>
    <mergeCell ref="AA12:AC12"/>
    <mergeCell ref="X10:Z10"/>
    <mergeCell ref="AA10:AC10"/>
    <mergeCell ref="AD10:AF10"/>
    <mergeCell ref="AG10:AI10"/>
    <mergeCell ref="A12:A15"/>
    <mergeCell ref="B12:B15"/>
    <mergeCell ref="C12:E12"/>
    <mergeCell ref="F12:H12"/>
    <mergeCell ref="I12:K15"/>
    <mergeCell ref="C10:E10"/>
    <mergeCell ref="I10:K10"/>
    <mergeCell ref="L10:N10"/>
    <mergeCell ref="O10:Q10"/>
    <mergeCell ref="R10:T10"/>
    <mergeCell ref="U10:W10"/>
    <mergeCell ref="X14:Z14"/>
    <mergeCell ref="AA14:AC14"/>
    <mergeCell ref="AD14:AF14"/>
    <mergeCell ref="AG14:AI14"/>
    <mergeCell ref="R14:T14"/>
    <mergeCell ref="AY12:AY15"/>
    <mergeCell ref="C13:E13"/>
    <mergeCell ref="F13:H13"/>
    <mergeCell ref="L13:N13"/>
    <mergeCell ref="O13:Q13"/>
    <mergeCell ref="R13:T13"/>
    <mergeCell ref="U13:W13"/>
    <mergeCell ref="X13:Z13"/>
    <mergeCell ref="AA13:AC13"/>
    <mergeCell ref="AD13:AF13"/>
    <mergeCell ref="AM12:AM15"/>
    <mergeCell ref="AN12:AN15"/>
    <mergeCell ref="AO12:AO15"/>
    <mergeCell ref="AP12:AP15"/>
    <mergeCell ref="AQ12:AQ15"/>
    <mergeCell ref="AR12:AR15"/>
    <mergeCell ref="AD12:AF12"/>
    <mergeCell ref="AG12:AI12"/>
    <mergeCell ref="AJ12:AJ15"/>
    <mergeCell ref="AK12:AK15"/>
    <mergeCell ref="AL12:AL15"/>
    <mergeCell ref="AG13:AI13"/>
    <mergeCell ref="L12:N12"/>
    <mergeCell ref="O12:Q12"/>
    <mergeCell ref="A16:A19"/>
    <mergeCell ref="B16:B19"/>
    <mergeCell ref="C16:E16"/>
    <mergeCell ref="F16:H16"/>
    <mergeCell ref="I16:K16"/>
    <mergeCell ref="C14:E14"/>
    <mergeCell ref="F14:H14"/>
    <mergeCell ref="L14:N14"/>
    <mergeCell ref="O14:Q14"/>
    <mergeCell ref="C18:E18"/>
    <mergeCell ref="F18:H18"/>
    <mergeCell ref="I18:K18"/>
    <mergeCell ref="U14:W14"/>
    <mergeCell ref="AJ16:AJ19"/>
    <mergeCell ref="AK16:AK19"/>
    <mergeCell ref="AL16:AL19"/>
    <mergeCell ref="AG17:AI17"/>
    <mergeCell ref="AD18:AF18"/>
    <mergeCell ref="AG18:AI18"/>
    <mergeCell ref="L16:N19"/>
    <mergeCell ref="O16:Q16"/>
    <mergeCell ref="R16:T16"/>
    <mergeCell ref="U16:W16"/>
    <mergeCell ref="X16:Z16"/>
    <mergeCell ref="AA16:AC16"/>
    <mergeCell ref="X18:Z18"/>
    <mergeCell ref="AA18:AC18"/>
    <mergeCell ref="O18:Q18"/>
    <mergeCell ref="R18:T18"/>
    <mergeCell ref="U18:W18"/>
    <mergeCell ref="AY16:AY19"/>
    <mergeCell ref="C17:E17"/>
    <mergeCell ref="F17:H17"/>
    <mergeCell ref="I17:K17"/>
    <mergeCell ref="O17:Q17"/>
    <mergeCell ref="R17:T17"/>
    <mergeCell ref="U17:W17"/>
    <mergeCell ref="X17:Z17"/>
    <mergeCell ref="AA17:AC17"/>
    <mergeCell ref="AD17:AF17"/>
    <mergeCell ref="AM16:AM19"/>
    <mergeCell ref="AN16:AN19"/>
    <mergeCell ref="AO16:AO19"/>
    <mergeCell ref="AP16:AP19"/>
    <mergeCell ref="AQ16:AQ19"/>
    <mergeCell ref="AR16:AR19"/>
    <mergeCell ref="AD16:AF16"/>
    <mergeCell ref="AG16:AI16"/>
    <mergeCell ref="AL20:AL23"/>
    <mergeCell ref="AM20:AM23"/>
    <mergeCell ref="AN20:AN23"/>
    <mergeCell ref="AO20:AO23"/>
    <mergeCell ref="AP20:AP23"/>
    <mergeCell ref="X20:Z20"/>
    <mergeCell ref="AA20:AC20"/>
    <mergeCell ref="AD20:AF20"/>
    <mergeCell ref="AG20:AI20"/>
    <mergeCell ref="AJ20:AJ23"/>
    <mergeCell ref="AA21:AC21"/>
    <mergeCell ref="AD21:AF21"/>
    <mergeCell ref="AG21:AI21"/>
    <mergeCell ref="X22:Z22"/>
    <mergeCell ref="AA22:AC22"/>
    <mergeCell ref="AD22:AF22"/>
    <mergeCell ref="AG22:AI22"/>
    <mergeCell ref="R22:T22"/>
    <mergeCell ref="U22:W22"/>
    <mergeCell ref="A20:A23"/>
    <mergeCell ref="B20:B23"/>
    <mergeCell ref="C20:E20"/>
    <mergeCell ref="F20:H20"/>
    <mergeCell ref="I20:K20"/>
    <mergeCell ref="L20:N20"/>
    <mergeCell ref="O20:Q23"/>
    <mergeCell ref="R20:T20"/>
    <mergeCell ref="U20:W20"/>
    <mergeCell ref="C21:E21"/>
    <mergeCell ref="F21:H21"/>
    <mergeCell ref="I21:K21"/>
    <mergeCell ref="L21:N21"/>
    <mergeCell ref="R21:T21"/>
    <mergeCell ref="U21:W21"/>
    <mergeCell ref="A24:A27"/>
    <mergeCell ref="B24:B27"/>
    <mergeCell ref="C24:E24"/>
    <mergeCell ref="F24:H24"/>
    <mergeCell ref="I24:K24"/>
    <mergeCell ref="C22:E22"/>
    <mergeCell ref="F22:H22"/>
    <mergeCell ref="I22:K22"/>
    <mergeCell ref="L22:N22"/>
    <mergeCell ref="L24:N24"/>
    <mergeCell ref="AO24:AO27"/>
    <mergeCell ref="AP24:AP27"/>
    <mergeCell ref="AQ24:AQ27"/>
    <mergeCell ref="AR24:AR27"/>
    <mergeCell ref="AD24:AF24"/>
    <mergeCell ref="AG24:AI24"/>
    <mergeCell ref="AJ24:AJ27"/>
    <mergeCell ref="AK24:AK27"/>
    <mergeCell ref="AL24:AL27"/>
    <mergeCell ref="AG25:AI25"/>
    <mergeCell ref="AD26:AF26"/>
    <mergeCell ref="AG26:AI26"/>
    <mergeCell ref="AQ20:AQ23"/>
    <mergeCell ref="AR20:AR23"/>
    <mergeCell ref="AY20:AY23"/>
    <mergeCell ref="X21:Z21"/>
    <mergeCell ref="AK20:AK23"/>
    <mergeCell ref="C25:E25"/>
    <mergeCell ref="F25:H25"/>
    <mergeCell ref="I25:K25"/>
    <mergeCell ref="L25:N25"/>
    <mergeCell ref="O25:Q25"/>
    <mergeCell ref="U25:W25"/>
    <mergeCell ref="X25:Z25"/>
    <mergeCell ref="AA25:AC25"/>
    <mergeCell ref="AD25:AF25"/>
    <mergeCell ref="R24:T27"/>
    <mergeCell ref="U24:W24"/>
    <mergeCell ref="X24:Z24"/>
    <mergeCell ref="AA24:AC24"/>
    <mergeCell ref="X26:Z26"/>
    <mergeCell ref="AA26:AC26"/>
    <mergeCell ref="O24:Q24"/>
    <mergeCell ref="AY24:AY27"/>
    <mergeCell ref="AM24:AM27"/>
    <mergeCell ref="AN24:AN27"/>
    <mergeCell ref="AA29:AC29"/>
    <mergeCell ref="AD29:AF29"/>
    <mergeCell ref="AG29:AI29"/>
    <mergeCell ref="C26:E26"/>
    <mergeCell ref="F26:H26"/>
    <mergeCell ref="I26:K26"/>
    <mergeCell ref="L26:N26"/>
    <mergeCell ref="O26:Q26"/>
    <mergeCell ref="U26:W26"/>
    <mergeCell ref="U28:W31"/>
    <mergeCell ref="R30:T30"/>
    <mergeCell ref="O32:Q32"/>
    <mergeCell ref="R32:T32"/>
    <mergeCell ref="AQ28:AQ31"/>
    <mergeCell ref="AR28:AR31"/>
    <mergeCell ref="AY28:AY31"/>
    <mergeCell ref="C29:E29"/>
    <mergeCell ref="F29:H29"/>
    <mergeCell ref="I29:K29"/>
    <mergeCell ref="L29:N29"/>
    <mergeCell ref="O29:Q29"/>
    <mergeCell ref="R29:T29"/>
    <mergeCell ref="X29:Z29"/>
    <mergeCell ref="AK28:AK31"/>
    <mergeCell ref="AL28:AL31"/>
    <mergeCell ref="AM28:AM31"/>
    <mergeCell ref="AN28:AN31"/>
    <mergeCell ref="AO28:AO31"/>
    <mergeCell ref="AP28:AP31"/>
    <mergeCell ref="X28:Z28"/>
    <mergeCell ref="AA28:AC28"/>
    <mergeCell ref="AD28:AF28"/>
    <mergeCell ref="AG28:AI28"/>
    <mergeCell ref="O30:Q30"/>
    <mergeCell ref="AJ28:AJ31"/>
    <mergeCell ref="A28:A31"/>
    <mergeCell ref="B28:B31"/>
    <mergeCell ref="C28:E28"/>
    <mergeCell ref="F28:H28"/>
    <mergeCell ref="I28:K28"/>
    <mergeCell ref="L28:N28"/>
    <mergeCell ref="O28:Q28"/>
    <mergeCell ref="R28:T28"/>
    <mergeCell ref="A32:A35"/>
    <mergeCell ref="B32:B35"/>
    <mergeCell ref="C32:E32"/>
    <mergeCell ref="F32:H32"/>
    <mergeCell ref="I32:K32"/>
    <mergeCell ref="C30:E30"/>
    <mergeCell ref="F30:H30"/>
    <mergeCell ref="I30:K30"/>
    <mergeCell ref="L30:N30"/>
    <mergeCell ref="C33:E33"/>
    <mergeCell ref="F33:H33"/>
    <mergeCell ref="I33:K33"/>
    <mergeCell ref="L33:N33"/>
    <mergeCell ref="O33:Q33"/>
    <mergeCell ref="R33:T33"/>
    <mergeCell ref="L32:N32"/>
    <mergeCell ref="U32:W32"/>
    <mergeCell ref="X32:Z35"/>
    <mergeCell ref="AA32:AC32"/>
    <mergeCell ref="U34:W34"/>
    <mergeCell ref="AA34:AC34"/>
    <mergeCell ref="X30:Z30"/>
    <mergeCell ref="AA30:AC30"/>
    <mergeCell ref="AY32:AY35"/>
    <mergeCell ref="AM32:AM35"/>
    <mergeCell ref="AN32:AN35"/>
    <mergeCell ref="AO32:AO35"/>
    <mergeCell ref="AP32:AP35"/>
    <mergeCell ref="AQ32:AQ35"/>
    <mergeCell ref="AR32:AR35"/>
    <mergeCell ref="AD32:AF32"/>
    <mergeCell ref="AG32:AI32"/>
    <mergeCell ref="AJ32:AJ35"/>
    <mergeCell ref="AK32:AK35"/>
    <mergeCell ref="AL32:AL35"/>
    <mergeCell ref="AG33:AI33"/>
    <mergeCell ref="AD34:AF34"/>
    <mergeCell ref="AG34:AI34"/>
    <mergeCell ref="AD30:AF30"/>
    <mergeCell ref="AG30:AI30"/>
    <mergeCell ref="U33:W33"/>
    <mergeCell ref="AA33:AC33"/>
    <mergeCell ref="AD33:AF33"/>
    <mergeCell ref="L36:N36"/>
    <mergeCell ref="O36:Q36"/>
    <mergeCell ref="R36:T36"/>
    <mergeCell ref="U36:W36"/>
    <mergeCell ref="C34:E34"/>
    <mergeCell ref="F34:H34"/>
    <mergeCell ref="I34:K34"/>
    <mergeCell ref="L34:N34"/>
    <mergeCell ref="O34:Q34"/>
    <mergeCell ref="R34:T34"/>
    <mergeCell ref="AQ36:AQ39"/>
    <mergeCell ref="AR36:AR39"/>
    <mergeCell ref="AY36:AY39"/>
    <mergeCell ref="C37:E37"/>
    <mergeCell ref="F37:H37"/>
    <mergeCell ref="I37:K37"/>
    <mergeCell ref="L37:N37"/>
    <mergeCell ref="O37:Q37"/>
    <mergeCell ref="R37:T37"/>
    <mergeCell ref="U37:W37"/>
    <mergeCell ref="AK36:AK39"/>
    <mergeCell ref="AL36:AL39"/>
    <mergeCell ref="AM36:AM39"/>
    <mergeCell ref="AN36:AN39"/>
    <mergeCell ref="AO36:AO39"/>
    <mergeCell ref="AP36:AP39"/>
    <mergeCell ref="X36:Z36"/>
    <mergeCell ref="AA36:AC39"/>
    <mergeCell ref="AD36:AF36"/>
    <mergeCell ref="AG36:AI36"/>
    <mergeCell ref="AJ36:AJ39"/>
    <mergeCell ref="X37:Z37"/>
    <mergeCell ref="AD37:AF37"/>
    <mergeCell ref="AG37:AI37"/>
    <mergeCell ref="R40:T40"/>
    <mergeCell ref="U40:W40"/>
    <mergeCell ref="X40:Z40"/>
    <mergeCell ref="AA40:AC40"/>
    <mergeCell ref="U38:W38"/>
    <mergeCell ref="X38:Z38"/>
    <mergeCell ref="AD38:AF38"/>
    <mergeCell ref="AG38:AI38"/>
    <mergeCell ref="A40:A43"/>
    <mergeCell ref="B40:B43"/>
    <mergeCell ref="C40:E40"/>
    <mergeCell ref="F40:H40"/>
    <mergeCell ref="I40:K40"/>
    <mergeCell ref="C38:E38"/>
    <mergeCell ref="F38:H38"/>
    <mergeCell ref="I38:K38"/>
    <mergeCell ref="L38:N38"/>
    <mergeCell ref="O38:Q38"/>
    <mergeCell ref="R38:T38"/>
    <mergeCell ref="A36:A39"/>
    <mergeCell ref="B36:B39"/>
    <mergeCell ref="C36:E36"/>
    <mergeCell ref="F36:H36"/>
    <mergeCell ref="I36:K36"/>
    <mergeCell ref="AY40:AY43"/>
    <mergeCell ref="C41:E41"/>
    <mergeCell ref="F41:H41"/>
    <mergeCell ref="I41:K41"/>
    <mergeCell ref="L41:N41"/>
    <mergeCell ref="O41:Q41"/>
    <mergeCell ref="R41:T41"/>
    <mergeCell ref="U41:W41"/>
    <mergeCell ref="X41:Z41"/>
    <mergeCell ref="AA41:AC41"/>
    <mergeCell ref="AM40:AM43"/>
    <mergeCell ref="AN40:AN43"/>
    <mergeCell ref="AO40:AO43"/>
    <mergeCell ref="AP40:AP43"/>
    <mergeCell ref="AQ40:AQ43"/>
    <mergeCell ref="AR40:AR43"/>
    <mergeCell ref="AD40:AF43"/>
    <mergeCell ref="AG40:AI40"/>
    <mergeCell ref="AJ40:AJ43"/>
    <mergeCell ref="AK40:AK43"/>
    <mergeCell ref="AL40:AL43"/>
    <mergeCell ref="AG41:AI41"/>
    <mergeCell ref="L40:N40"/>
    <mergeCell ref="O40:Q40"/>
    <mergeCell ref="A44:A47"/>
    <mergeCell ref="B44:B47"/>
    <mergeCell ref="C44:E44"/>
    <mergeCell ref="F44:H44"/>
    <mergeCell ref="I44:K44"/>
    <mergeCell ref="C42:E42"/>
    <mergeCell ref="F42:H42"/>
    <mergeCell ref="I42:K42"/>
    <mergeCell ref="L42:N42"/>
    <mergeCell ref="C46:E46"/>
    <mergeCell ref="F46:H46"/>
    <mergeCell ref="I46:K46"/>
    <mergeCell ref="L46:N46"/>
    <mergeCell ref="AY44:AY47"/>
    <mergeCell ref="C45:E45"/>
    <mergeCell ref="F45:H45"/>
    <mergeCell ref="I45:K45"/>
    <mergeCell ref="L45:N45"/>
    <mergeCell ref="O45:Q45"/>
    <mergeCell ref="R45:T45"/>
    <mergeCell ref="U45:W45"/>
    <mergeCell ref="X45:Z45"/>
    <mergeCell ref="AA45:AC45"/>
    <mergeCell ref="AM44:AM47"/>
    <mergeCell ref="AN44:AN47"/>
    <mergeCell ref="AO44:AO47"/>
    <mergeCell ref="AP44:AP47"/>
    <mergeCell ref="AQ44:AQ47"/>
    <mergeCell ref="AR44:AR47"/>
    <mergeCell ref="AD44:AF44"/>
    <mergeCell ref="AG44:AI47"/>
    <mergeCell ref="AJ44:AJ47"/>
    <mergeCell ref="U46:W46"/>
    <mergeCell ref="X46:Z46"/>
    <mergeCell ref="AA46:AC46"/>
    <mergeCell ref="AD46:AF46"/>
    <mergeCell ref="R44:T44"/>
    <mergeCell ref="AK44:AK47"/>
    <mergeCell ref="AL44:AL47"/>
    <mergeCell ref="AD45:AF45"/>
    <mergeCell ref="L44:N44"/>
    <mergeCell ref="O44:Q44"/>
    <mergeCell ref="O46:Q46"/>
    <mergeCell ref="R46:T46"/>
    <mergeCell ref="U42:W42"/>
    <mergeCell ref="X42:Z42"/>
    <mergeCell ref="AA42:AC42"/>
    <mergeCell ref="AG42:AI42"/>
    <mergeCell ref="O42:Q42"/>
    <mergeCell ref="R42:T42"/>
    <mergeCell ref="U44:W44"/>
    <mergeCell ref="X44:Z44"/>
    <mergeCell ref="AA44:AC44"/>
  </mergeCells>
  <phoneticPr fontId="1"/>
  <conditionalFormatting sqref="C3:AF3">
    <cfRule type="cellIs" dxfId="454" priority="349" stopIfTrue="1" operator="equal">
      <formula>0</formula>
    </cfRule>
  </conditionalFormatting>
  <conditionalFormatting sqref="AG3:AI3">
    <cfRule type="cellIs" dxfId="453" priority="348" stopIfTrue="1" operator="equal">
      <formula>0</formula>
    </cfRule>
  </conditionalFormatting>
  <conditionalFormatting sqref="C4 F4 F20 L4 O4 R4 U4 F12 O8 AD8 I16 I12 F16 F8 L16 I20 L20 R20 R24 O20 U28 X24 C12 C16 C20 C24 X32 AD40 AA36 C28 C32 C36 C40 C8 O24 L24 I24 F24 R28 O28 L28 I28 F28 U32 R32 O32 L32 I32 F32 X36 U36 R36 O36 L36 I36 F36 AA40 X40 U40 R40 O40 L40 I40 F40 AD6 U6 R6 O6 L6 I6 F6 C10 AD10 X10 U10 O10 L10 C14 AA14 X14 U14 R14 L14 F14 C18 F18 O18 I18 C22 U22 R22 L22 I22 F22 AA26 F26 I26 L26 O26 C26 X26 F30 I30 L30 O30 R30 C30 F34 I34 L34 O34 R34 U34 C34 F38 I38 L38 O38 R38 U38 X38 C38 F42 I42 L42 O42 R42 U42 X42 AA42 C42">
    <cfRule type="cellIs" dxfId="452" priority="113" stopIfTrue="1" operator="equal">
      <formula>0</formula>
    </cfRule>
  </conditionalFormatting>
  <conditionalFormatting sqref="C44 C46">
    <cfRule type="cellIs" dxfId="451" priority="112" stopIfTrue="1" operator="equal">
      <formula>0</formula>
    </cfRule>
  </conditionalFormatting>
  <conditionalFormatting sqref="AG44">
    <cfRule type="cellIs" dxfId="450" priority="111" stopIfTrue="1" operator="equal">
      <formula>0</formula>
    </cfRule>
  </conditionalFormatting>
  <conditionalFormatting sqref="F44 I44 L44 O44 R44 U44 X44 AA44 AD44">
    <cfRule type="cellIs" dxfId="449" priority="110" stopIfTrue="1" operator="equal">
      <formula>0</formula>
    </cfRule>
  </conditionalFormatting>
  <conditionalFormatting sqref="F46 I46 L46 O46 R46 U46 X46 AA46 AD46">
    <cfRule type="cellIs" dxfId="448" priority="109" stopIfTrue="1" operator="equal">
      <formula>0</formula>
    </cfRule>
  </conditionalFormatting>
  <conditionalFormatting sqref="AD22">
    <cfRule type="cellIs" dxfId="447" priority="108" stopIfTrue="1" operator="equal">
      <formula>0</formula>
    </cfRule>
  </conditionalFormatting>
  <conditionalFormatting sqref="AG38">
    <cfRule type="cellIs" dxfId="446" priority="107" stopIfTrue="1" operator="equal">
      <formula>0</formula>
    </cfRule>
  </conditionalFormatting>
  <conditionalFormatting sqref="AG22">
    <cfRule type="cellIs" dxfId="445" priority="106" stopIfTrue="1" operator="equal">
      <formula>0</formula>
    </cfRule>
  </conditionalFormatting>
  <conditionalFormatting sqref="AD26">
    <cfRule type="cellIs" dxfId="444" priority="105" stopIfTrue="1" operator="equal">
      <formula>0</formula>
    </cfRule>
  </conditionalFormatting>
  <conditionalFormatting sqref="AG28 AG30">
    <cfRule type="cellIs" dxfId="443" priority="104" stopIfTrue="1" operator="equal">
      <formula>0</formula>
    </cfRule>
  </conditionalFormatting>
  <conditionalFormatting sqref="AD38">
    <cfRule type="cellIs" dxfId="442" priority="103" stopIfTrue="1" operator="equal">
      <formula>0</formula>
    </cfRule>
  </conditionalFormatting>
  <conditionalFormatting sqref="AG42">
    <cfRule type="cellIs" dxfId="441" priority="102" stopIfTrue="1" operator="equal">
      <formula>0</formula>
    </cfRule>
  </conditionalFormatting>
  <conditionalFormatting sqref="U5 R5 O5 L5 F5">
    <cfRule type="cellIs" dxfId="440" priority="101" stopIfTrue="1" operator="equal">
      <formula>0</formula>
    </cfRule>
  </conditionalFormatting>
  <conditionalFormatting sqref="C9 AD9">
    <cfRule type="cellIs" dxfId="439" priority="100" stopIfTrue="1" operator="equal">
      <formula>0</formula>
    </cfRule>
  </conditionalFormatting>
  <conditionalFormatting sqref="C13 F13">
    <cfRule type="cellIs" dxfId="438" priority="99" stopIfTrue="1" operator="equal">
      <formula>0</formula>
    </cfRule>
  </conditionalFormatting>
  <conditionalFormatting sqref="C17 F17 I17">
    <cfRule type="cellIs" dxfId="437" priority="98" stopIfTrue="1" operator="equal">
      <formula>0</formula>
    </cfRule>
  </conditionalFormatting>
  <conditionalFormatting sqref="C21 R21 L21 I21 F21">
    <cfRule type="cellIs" dxfId="436" priority="97" stopIfTrue="1" operator="equal">
      <formula>0</formula>
    </cfRule>
  </conditionalFormatting>
  <conditionalFormatting sqref="F25 I25 L25 O25 C25 X25">
    <cfRule type="cellIs" dxfId="435" priority="96" stopIfTrue="1" operator="equal">
      <formula>0</formula>
    </cfRule>
  </conditionalFormatting>
  <conditionalFormatting sqref="F29 I29 L29 O29 R29 C29">
    <cfRule type="cellIs" dxfId="434" priority="95" stopIfTrue="1" operator="equal">
      <formula>0</formula>
    </cfRule>
  </conditionalFormatting>
  <conditionalFormatting sqref="AG29">
    <cfRule type="cellIs" dxfId="433" priority="94" stopIfTrue="1" operator="equal">
      <formula>0</formula>
    </cfRule>
  </conditionalFormatting>
  <conditionalFormatting sqref="F33 I33 L33 O33 R33 U33 C33">
    <cfRule type="cellIs" dxfId="432" priority="93" stopIfTrue="1" operator="equal">
      <formula>0</formula>
    </cfRule>
  </conditionalFormatting>
  <conditionalFormatting sqref="F37 I37 L37 O37 R37 U37 X37 C37">
    <cfRule type="cellIs" dxfId="431" priority="92" stopIfTrue="1" operator="equal">
      <formula>0</formula>
    </cfRule>
  </conditionalFormatting>
  <conditionalFormatting sqref="F41 I41 L41 O41 R41 U41 X41 AA41 C41">
    <cfRule type="cellIs" dxfId="430" priority="91" stopIfTrue="1" operator="equal">
      <formula>0</formula>
    </cfRule>
  </conditionalFormatting>
  <conditionalFormatting sqref="C45">
    <cfRule type="cellIs" dxfId="429" priority="90" stopIfTrue="1" operator="equal">
      <formula>0</formula>
    </cfRule>
  </conditionalFormatting>
  <conditionalFormatting sqref="F45 I45 L45 O45 R45 U45 X45 AA45 AD45">
    <cfRule type="cellIs" dxfId="428" priority="89" stopIfTrue="1" operator="equal">
      <formula>0</formula>
    </cfRule>
  </conditionalFormatting>
  <conditionalFormatting sqref="U20">
    <cfRule type="cellIs" dxfId="427" priority="88" stopIfTrue="1" operator="equal">
      <formula>0</formula>
    </cfRule>
  </conditionalFormatting>
  <conditionalFormatting sqref="U21">
    <cfRule type="cellIs" dxfId="426" priority="87" stopIfTrue="1" operator="equal">
      <formula>0</formula>
    </cfRule>
  </conditionalFormatting>
  <conditionalFormatting sqref="AA12">
    <cfRule type="cellIs" dxfId="425" priority="86" stopIfTrue="1" operator="equal">
      <formula>0</formula>
    </cfRule>
  </conditionalFormatting>
  <conditionalFormatting sqref="AA13">
    <cfRule type="cellIs" dxfId="424" priority="85" stopIfTrue="1" operator="equal">
      <formula>0</formula>
    </cfRule>
  </conditionalFormatting>
  <conditionalFormatting sqref="R12">
    <cfRule type="cellIs" dxfId="423" priority="84" stopIfTrue="1" operator="equal">
      <formula>0</formula>
    </cfRule>
  </conditionalFormatting>
  <conditionalFormatting sqref="R13">
    <cfRule type="cellIs" dxfId="422" priority="83" stopIfTrue="1" operator="equal">
      <formula>0</formula>
    </cfRule>
  </conditionalFormatting>
  <conditionalFormatting sqref="AD36">
    <cfRule type="cellIs" dxfId="421" priority="82" stopIfTrue="1" operator="equal">
      <formula>0</formula>
    </cfRule>
  </conditionalFormatting>
  <conditionalFormatting sqref="AD37">
    <cfRule type="cellIs" dxfId="420" priority="81" stopIfTrue="1" operator="equal">
      <formula>0</formula>
    </cfRule>
  </conditionalFormatting>
  <conditionalFormatting sqref="L13">
    <cfRule type="cellIs" dxfId="419" priority="80" stopIfTrue="1" operator="equal">
      <formula>0</formula>
    </cfRule>
  </conditionalFormatting>
  <conditionalFormatting sqref="I5">
    <cfRule type="cellIs" dxfId="418" priority="79" stopIfTrue="1" operator="equal">
      <formula>0</formula>
    </cfRule>
  </conditionalFormatting>
  <conditionalFormatting sqref="L9">
    <cfRule type="cellIs" dxfId="417" priority="78" stopIfTrue="1" operator="equal">
      <formula>0</formula>
    </cfRule>
  </conditionalFormatting>
  <conditionalFormatting sqref="AG37">
    <cfRule type="cellIs" dxfId="416" priority="77" stopIfTrue="1" operator="equal">
      <formula>0</formula>
    </cfRule>
  </conditionalFormatting>
  <conditionalFormatting sqref="AD25">
    <cfRule type="cellIs" dxfId="415" priority="76" stopIfTrue="1" operator="equal">
      <formula>0</formula>
    </cfRule>
  </conditionalFormatting>
  <conditionalFormatting sqref="AG41">
    <cfRule type="cellIs" dxfId="414" priority="75" stopIfTrue="1" operator="equal">
      <formula>0</formula>
    </cfRule>
  </conditionalFormatting>
  <conditionalFormatting sqref="AA25">
    <cfRule type="cellIs" dxfId="413" priority="74" stopIfTrue="1" operator="equal">
      <formula>0</formula>
    </cfRule>
  </conditionalFormatting>
  <conditionalFormatting sqref="I4">
    <cfRule type="cellIs" dxfId="412" priority="73" stopIfTrue="1" operator="equal">
      <formula>0</formula>
    </cfRule>
  </conditionalFormatting>
  <conditionalFormatting sqref="L8">
    <cfRule type="cellIs" dxfId="411" priority="72" stopIfTrue="1" operator="equal">
      <formula>0</formula>
    </cfRule>
  </conditionalFormatting>
  <conditionalFormatting sqref="L12">
    <cfRule type="cellIs" dxfId="410" priority="71" stopIfTrue="1" operator="equal">
      <formula>0</formula>
    </cfRule>
  </conditionalFormatting>
  <conditionalFormatting sqref="AA24 AD24">
    <cfRule type="cellIs" dxfId="409" priority="70" stopIfTrue="1" operator="equal">
      <formula>0</formula>
    </cfRule>
  </conditionalFormatting>
  <conditionalFormatting sqref="AG36">
    <cfRule type="cellIs" dxfId="408" priority="69" stopIfTrue="1" operator="equal">
      <formula>0</formula>
    </cfRule>
  </conditionalFormatting>
  <conditionalFormatting sqref="AG40">
    <cfRule type="cellIs" dxfId="407" priority="68" stopIfTrue="1" operator="equal">
      <formula>0</formula>
    </cfRule>
  </conditionalFormatting>
  <conditionalFormatting sqref="X22">
    <cfRule type="cellIs" dxfId="406" priority="67" stopIfTrue="1" operator="equal">
      <formula>0</formula>
    </cfRule>
  </conditionalFormatting>
  <conditionalFormatting sqref="X21">
    <cfRule type="cellIs" dxfId="405" priority="66" stopIfTrue="1" operator="equal">
      <formula>0</formula>
    </cfRule>
  </conditionalFormatting>
  <conditionalFormatting sqref="X20">
    <cfRule type="cellIs" dxfId="404" priority="65" stopIfTrue="1" operator="equal">
      <formula>0</formula>
    </cfRule>
  </conditionalFormatting>
  <conditionalFormatting sqref="U24 U26">
    <cfRule type="cellIs" dxfId="403" priority="64" stopIfTrue="1" operator="equal">
      <formula>0</formula>
    </cfRule>
  </conditionalFormatting>
  <conditionalFormatting sqref="U25">
    <cfRule type="cellIs" dxfId="402" priority="63" stopIfTrue="1" operator="equal">
      <formula>0</formula>
    </cfRule>
  </conditionalFormatting>
  <conditionalFormatting sqref="AG20">
    <cfRule type="cellIs" dxfId="401" priority="62" stopIfTrue="1" operator="equal">
      <formula>0</formula>
    </cfRule>
  </conditionalFormatting>
  <conditionalFormatting sqref="AG21">
    <cfRule type="cellIs" dxfId="400" priority="61" stopIfTrue="1" operator="equal">
      <formula>0</formula>
    </cfRule>
  </conditionalFormatting>
  <conditionalFormatting sqref="AD4">
    <cfRule type="cellIs" dxfId="399" priority="60" stopIfTrue="1" operator="equal">
      <formula>0</formula>
    </cfRule>
  </conditionalFormatting>
  <conditionalFormatting sqref="AD5">
    <cfRule type="cellIs" dxfId="398" priority="59" stopIfTrue="1" operator="equal">
      <formula>0</formula>
    </cfRule>
  </conditionalFormatting>
  <conditionalFormatting sqref="U8 X8">
    <cfRule type="cellIs" dxfId="397" priority="58" stopIfTrue="1" operator="equal">
      <formula>0</formula>
    </cfRule>
  </conditionalFormatting>
  <conditionalFormatting sqref="U9 X9">
    <cfRule type="cellIs" dxfId="396" priority="57" stopIfTrue="1" operator="equal">
      <formula>0</formula>
    </cfRule>
  </conditionalFormatting>
  <conditionalFormatting sqref="U12 X12">
    <cfRule type="cellIs" dxfId="395" priority="56" stopIfTrue="1" operator="equal">
      <formula>0</formula>
    </cfRule>
  </conditionalFormatting>
  <conditionalFormatting sqref="U13 X13">
    <cfRule type="cellIs" dxfId="394" priority="55" stopIfTrue="1" operator="equal">
      <formula>0</formula>
    </cfRule>
  </conditionalFormatting>
  <conditionalFormatting sqref="O16">
    <cfRule type="cellIs" dxfId="393" priority="54" stopIfTrue="1" operator="equal">
      <formula>0</formula>
    </cfRule>
  </conditionalFormatting>
  <conditionalFormatting sqref="O17">
    <cfRule type="cellIs" dxfId="392" priority="53" stopIfTrue="1" operator="equal">
      <formula>0</formula>
    </cfRule>
  </conditionalFormatting>
  <conditionalFormatting sqref="AD20">
    <cfRule type="cellIs" dxfId="391" priority="52" stopIfTrue="1" operator="equal">
      <formula>0</formula>
    </cfRule>
  </conditionalFormatting>
  <conditionalFormatting sqref="AD21">
    <cfRule type="cellIs" dxfId="390" priority="51" stopIfTrue="1" operator="equal">
      <formula>0</formula>
    </cfRule>
  </conditionalFormatting>
  <conditionalFormatting sqref="X4 X6">
    <cfRule type="cellIs" dxfId="389" priority="50" stopIfTrue="1" operator="equal">
      <formula>0</formula>
    </cfRule>
  </conditionalFormatting>
  <conditionalFormatting sqref="X5">
    <cfRule type="cellIs" dxfId="388" priority="49" stopIfTrue="1" operator="equal">
      <formula>0</formula>
    </cfRule>
  </conditionalFormatting>
  <conditionalFormatting sqref="O12 O14">
    <cfRule type="cellIs" dxfId="387" priority="48" stopIfTrue="1" operator="equal">
      <formula>0</formula>
    </cfRule>
  </conditionalFormatting>
  <conditionalFormatting sqref="O13">
    <cfRule type="cellIs" dxfId="386" priority="47" stopIfTrue="1" operator="equal">
      <formula>0</formula>
    </cfRule>
  </conditionalFormatting>
  <conditionalFormatting sqref="AA8 AA10">
    <cfRule type="cellIs" dxfId="385" priority="46" stopIfTrue="1" operator="equal">
      <formula>0</formula>
    </cfRule>
  </conditionalFormatting>
  <conditionalFormatting sqref="AA9">
    <cfRule type="cellIs" dxfId="384" priority="45" stopIfTrue="1" operator="equal">
      <formula>0</formula>
    </cfRule>
  </conditionalFormatting>
  <conditionalFormatting sqref="X16 AA16 X18 AA18">
    <cfRule type="cellIs" dxfId="383" priority="44" stopIfTrue="1" operator="equal">
      <formula>0</formula>
    </cfRule>
  </conditionalFormatting>
  <conditionalFormatting sqref="X17 AA17">
    <cfRule type="cellIs" dxfId="382" priority="43" stopIfTrue="1" operator="equal">
      <formula>0</formula>
    </cfRule>
  </conditionalFormatting>
  <conditionalFormatting sqref="AG12 AG14">
    <cfRule type="cellIs" dxfId="381" priority="42" stopIfTrue="1" operator="equal">
      <formula>0</formula>
    </cfRule>
  </conditionalFormatting>
  <conditionalFormatting sqref="AG13">
    <cfRule type="cellIs" dxfId="380" priority="41" stopIfTrue="1" operator="equal">
      <formula>0</formula>
    </cfRule>
  </conditionalFormatting>
  <conditionalFormatting sqref="AG24 AG26">
    <cfRule type="cellIs" dxfId="379" priority="40" stopIfTrue="1" operator="equal">
      <formula>0</formula>
    </cfRule>
  </conditionalFormatting>
  <conditionalFormatting sqref="AG25">
    <cfRule type="cellIs" dxfId="378" priority="39" stopIfTrue="1" operator="equal">
      <formula>0</formula>
    </cfRule>
  </conditionalFormatting>
  <conditionalFormatting sqref="AD28 AD30">
    <cfRule type="cellIs" dxfId="377" priority="38" stopIfTrue="1" operator="equal">
      <formula>0</formula>
    </cfRule>
  </conditionalFormatting>
  <conditionalFormatting sqref="AD29">
    <cfRule type="cellIs" dxfId="376" priority="37" stopIfTrue="1" operator="equal">
      <formula>0</formula>
    </cfRule>
  </conditionalFormatting>
  <conditionalFormatting sqref="AA4 AA6">
    <cfRule type="cellIs" dxfId="375" priority="36" stopIfTrue="1" operator="equal">
      <formula>0</formula>
    </cfRule>
  </conditionalFormatting>
  <conditionalFormatting sqref="AA5">
    <cfRule type="cellIs" dxfId="374" priority="35" stopIfTrue="1" operator="equal">
      <formula>0</formula>
    </cfRule>
  </conditionalFormatting>
  <conditionalFormatting sqref="I8 I10">
    <cfRule type="cellIs" dxfId="373" priority="34" stopIfTrue="1" operator="equal">
      <formula>0</formula>
    </cfRule>
  </conditionalFormatting>
  <conditionalFormatting sqref="I9">
    <cfRule type="cellIs" dxfId="372" priority="33" stopIfTrue="1" operator="equal">
      <formula>0</formula>
    </cfRule>
  </conditionalFormatting>
  <conditionalFormatting sqref="R8 R10">
    <cfRule type="cellIs" dxfId="371" priority="32" stopIfTrue="1" operator="equal">
      <formula>0</formula>
    </cfRule>
  </conditionalFormatting>
  <conditionalFormatting sqref="R9">
    <cfRule type="cellIs" dxfId="370" priority="31" stopIfTrue="1" operator="equal">
      <formula>0</formula>
    </cfRule>
  </conditionalFormatting>
  <conditionalFormatting sqref="R16 R18">
    <cfRule type="cellIs" dxfId="369" priority="30" stopIfTrue="1" operator="equal">
      <formula>0</formula>
    </cfRule>
  </conditionalFormatting>
  <conditionalFormatting sqref="R17">
    <cfRule type="cellIs" dxfId="368" priority="29" stopIfTrue="1" operator="equal">
      <formula>0</formula>
    </cfRule>
  </conditionalFormatting>
  <conditionalFormatting sqref="AD16 AD18">
    <cfRule type="cellIs" dxfId="367" priority="28" stopIfTrue="1" operator="equal">
      <formula>0</formula>
    </cfRule>
  </conditionalFormatting>
  <conditionalFormatting sqref="AD17">
    <cfRule type="cellIs" dxfId="366" priority="27" stopIfTrue="1" operator="equal">
      <formula>0</formula>
    </cfRule>
  </conditionalFormatting>
  <conditionalFormatting sqref="X28 X30">
    <cfRule type="cellIs" dxfId="365" priority="26" stopIfTrue="1" operator="equal">
      <formula>0</formula>
    </cfRule>
  </conditionalFormatting>
  <conditionalFormatting sqref="X29">
    <cfRule type="cellIs" dxfId="364" priority="25" stopIfTrue="1" operator="equal">
      <formula>0</formula>
    </cfRule>
  </conditionalFormatting>
  <conditionalFormatting sqref="AA32 AA34">
    <cfRule type="cellIs" dxfId="363" priority="24" stopIfTrue="1" operator="equal">
      <formula>0</formula>
    </cfRule>
  </conditionalFormatting>
  <conditionalFormatting sqref="AA33">
    <cfRule type="cellIs" dxfId="362" priority="23" stopIfTrue="1" operator="equal">
      <formula>0</formula>
    </cfRule>
  </conditionalFormatting>
  <conditionalFormatting sqref="O9">
    <cfRule type="cellIs" dxfId="361" priority="22" stopIfTrue="1" operator="equal">
      <formula>0</formula>
    </cfRule>
  </conditionalFormatting>
  <conditionalFormatting sqref="AG8 AG10">
    <cfRule type="cellIs" dxfId="360" priority="21" stopIfTrue="1" operator="equal">
      <formula>0</formula>
    </cfRule>
  </conditionalFormatting>
  <conditionalFormatting sqref="AG9">
    <cfRule type="cellIs" dxfId="359" priority="20" stopIfTrue="1" operator="equal">
      <formula>0</formula>
    </cfRule>
  </conditionalFormatting>
  <conditionalFormatting sqref="AD34">
    <cfRule type="cellIs" dxfId="358" priority="19" stopIfTrue="1" operator="equal">
      <formula>0</formula>
    </cfRule>
  </conditionalFormatting>
  <conditionalFormatting sqref="AD32">
    <cfRule type="cellIs" dxfId="357" priority="18" stopIfTrue="1" operator="equal">
      <formula>0</formula>
    </cfRule>
  </conditionalFormatting>
  <conditionalFormatting sqref="AD33">
    <cfRule type="cellIs" dxfId="356" priority="17" stopIfTrue="1" operator="equal">
      <formula>0</formula>
    </cfRule>
  </conditionalFormatting>
  <conditionalFormatting sqref="AA30">
    <cfRule type="cellIs" dxfId="355" priority="16" stopIfTrue="1" operator="equal">
      <formula>0</formula>
    </cfRule>
  </conditionalFormatting>
  <conditionalFormatting sqref="AA28">
    <cfRule type="cellIs" dxfId="354" priority="15" stopIfTrue="1" operator="equal">
      <formula>0</formula>
    </cfRule>
  </conditionalFormatting>
  <conditionalFormatting sqref="AA29">
    <cfRule type="cellIs" dxfId="353" priority="14" stopIfTrue="1" operator="equal">
      <formula>0</formula>
    </cfRule>
  </conditionalFormatting>
  <conditionalFormatting sqref="U18">
    <cfRule type="cellIs" dxfId="352" priority="13" stopIfTrue="1" operator="equal">
      <formula>0</formula>
    </cfRule>
  </conditionalFormatting>
  <conditionalFormatting sqref="U16">
    <cfRule type="cellIs" dxfId="351" priority="12" stopIfTrue="1" operator="equal">
      <formula>0</formula>
    </cfRule>
  </conditionalFormatting>
  <conditionalFormatting sqref="U17">
    <cfRule type="cellIs" dxfId="350" priority="11" stopIfTrue="1" operator="equal">
      <formula>0</formula>
    </cfRule>
  </conditionalFormatting>
  <conditionalFormatting sqref="AG4 AG6">
    <cfRule type="cellIs" dxfId="349" priority="10" stopIfTrue="1" operator="equal">
      <formula>0</formula>
    </cfRule>
  </conditionalFormatting>
  <conditionalFormatting sqref="AG5">
    <cfRule type="cellIs" dxfId="348" priority="9" stopIfTrue="1" operator="equal">
      <formula>0</formula>
    </cfRule>
  </conditionalFormatting>
  <conditionalFormatting sqref="AD12 AD14">
    <cfRule type="cellIs" dxfId="347" priority="8" stopIfTrue="1" operator="equal">
      <formula>0</formula>
    </cfRule>
  </conditionalFormatting>
  <conditionalFormatting sqref="AD13">
    <cfRule type="cellIs" dxfId="346" priority="7" stopIfTrue="1" operator="equal">
      <formula>0</formula>
    </cfRule>
  </conditionalFormatting>
  <conditionalFormatting sqref="AG16 AG18">
    <cfRule type="cellIs" dxfId="345" priority="6" stopIfTrue="1" operator="equal">
      <formula>0</formula>
    </cfRule>
  </conditionalFormatting>
  <conditionalFormatting sqref="AG17">
    <cfRule type="cellIs" dxfId="344" priority="5" stopIfTrue="1" operator="equal">
      <formula>0</formula>
    </cfRule>
  </conditionalFormatting>
  <conditionalFormatting sqref="AA20 AA22">
    <cfRule type="cellIs" dxfId="343" priority="4" stopIfTrue="1" operator="equal">
      <formula>0</formula>
    </cfRule>
  </conditionalFormatting>
  <conditionalFormatting sqref="AA21">
    <cfRule type="cellIs" dxfId="342" priority="3" stopIfTrue="1" operator="equal">
      <formula>0</formula>
    </cfRule>
  </conditionalFormatting>
  <conditionalFormatting sqref="AG32 AG34">
    <cfRule type="cellIs" dxfId="341" priority="2" stopIfTrue="1" operator="equal">
      <formula>0</formula>
    </cfRule>
  </conditionalFormatting>
  <conditionalFormatting sqref="AG33">
    <cfRule type="cellIs" dxfId="340" priority="1" stopIfTrue="1" operator="equal">
      <formula>0</formula>
    </cfRule>
  </conditionalFormatting>
  <dataValidations count="2">
    <dataValidation type="list" allowBlank="1" showInputMessage="1" showErrorMessage="1" sqref="T1:U1" xr:uid="{00000000-0002-0000-0400-000000000000}">
      <formula1>"１,２,３,４,５,６,７,８,９,１０,１１,１２,１３,１４,１５,１６"</formula1>
    </dataValidation>
    <dataValidation type="list" allowBlank="1" showInputMessage="1" showErrorMessage="1" sqref="AA1:AB1" xr:uid="{00000000-0002-0000-0400-000001000000}">
      <formula1>"前期,後期"</formula1>
    </dataValidation>
  </dataValidations>
  <pageMargins left="0.70866141732283472" right="0.70866141732283472" top="0.74803149606299213" bottom="0.74803149606299213" header="0.31496062992125984" footer="0.31496062992125984"/>
  <pageSetup paperSize="9" scale="51"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AY50"/>
  <sheetViews>
    <sheetView topLeftCell="A4" zoomScale="75" zoomScaleNormal="75" zoomScaleSheetLayoutView="50" workbookViewId="0">
      <selection activeCell="AS45" sqref="AS45"/>
    </sheetView>
  </sheetViews>
  <sheetFormatPr defaultColWidth="9" defaultRowHeight="16.2" x14ac:dyDescent="0.2"/>
  <cols>
    <col min="1" max="1" width="3.44140625" style="20" customWidth="1"/>
    <col min="2" max="2" width="13.77734375" style="1" customWidth="1"/>
    <col min="3" max="35" width="4" style="1" customWidth="1"/>
    <col min="36" max="44" width="8.6640625" style="1" customWidth="1"/>
    <col min="45" max="45" width="5.6640625" style="43" customWidth="1"/>
    <col min="46" max="46" width="5.6640625" style="1" customWidth="1"/>
    <col min="47" max="47" width="4.44140625" style="1" customWidth="1"/>
    <col min="48" max="49" width="9" style="1"/>
    <col min="50" max="50" width="9" style="1" customWidth="1"/>
    <col min="51" max="51" width="9" style="1" hidden="1" customWidth="1"/>
    <col min="52" max="16384" width="9" style="1"/>
  </cols>
  <sheetData>
    <row r="1" spans="1:51" ht="30" customHeight="1" x14ac:dyDescent="0.2">
      <c r="A1" s="4"/>
      <c r="B1" s="4"/>
      <c r="C1" s="19"/>
      <c r="D1" s="55">
        <v>2017</v>
      </c>
      <c r="E1" s="55"/>
      <c r="F1" s="55"/>
      <c r="G1" s="56" t="s">
        <v>12</v>
      </c>
      <c r="H1" s="56"/>
      <c r="I1" s="56"/>
      <c r="J1" s="56"/>
      <c r="K1" s="56"/>
      <c r="L1" s="56"/>
      <c r="M1" s="56"/>
      <c r="N1" s="56"/>
      <c r="O1" s="56"/>
      <c r="P1" s="56"/>
      <c r="Q1" s="56"/>
      <c r="R1" s="56"/>
      <c r="S1" s="56"/>
      <c r="T1" s="57" t="s">
        <v>21</v>
      </c>
      <c r="U1" s="57"/>
      <c r="V1" s="47" t="s">
        <v>13</v>
      </c>
      <c r="W1" s="47"/>
      <c r="X1" s="47"/>
      <c r="Y1" s="47"/>
      <c r="Z1" s="47"/>
      <c r="AA1" s="58" t="s">
        <v>15</v>
      </c>
      <c r="AB1" s="58"/>
      <c r="AC1" s="28" t="s">
        <v>18</v>
      </c>
      <c r="AD1" s="47" t="s">
        <v>14</v>
      </c>
      <c r="AE1" s="47"/>
      <c r="AF1" s="47"/>
      <c r="AG1" s="47"/>
      <c r="AH1" s="47"/>
      <c r="AI1" s="47"/>
      <c r="AJ1" s="4"/>
      <c r="AK1" s="4"/>
      <c r="AL1" s="4"/>
      <c r="AN1" s="48">
        <f ca="1">TODAY()</f>
        <v>43087</v>
      </c>
      <c r="AO1" s="48"/>
      <c r="AP1" s="48"/>
      <c r="AQ1" s="3" t="s">
        <v>0</v>
      </c>
      <c r="AR1" s="4"/>
      <c r="AS1" s="42"/>
      <c r="AT1" s="5"/>
      <c r="AV1" s="6"/>
      <c r="AW1" s="6"/>
      <c r="AX1" s="6"/>
    </row>
    <row r="2" spans="1:51" ht="24" customHeight="1" x14ac:dyDescent="0.2">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V2" s="6"/>
      <c r="AW2" s="6"/>
      <c r="AX2" s="6"/>
    </row>
    <row r="3" spans="1:51" ht="30" customHeight="1" x14ac:dyDescent="0.2">
      <c r="A3" s="25" t="s">
        <v>18</v>
      </c>
      <c r="B3" s="26" t="s">
        <v>14</v>
      </c>
      <c r="C3" s="157" t="str">
        <f>B4</f>
        <v>烏山北</v>
      </c>
      <c r="D3" s="158"/>
      <c r="E3" s="159"/>
      <c r="F3" s="157" t="str">
        <f>B8</f>
        <v>松沢</v>
      </c>
      <c r="G3" s="158"/>
      <c r="H3" s="159"/>
      <c r="I3" s="157" t="str">
        <f>B12</f>
        <v>若林</v>
      </c>
      <c r="J3" s="158"/>
      <c r="K3" s="159"/>
      <c r="L3" s="157" t="str">
        <f>B16</f>
        <v>八幡山</v>
      </c>
      <c r="M3" s="158"/>
      <c r="N3" s="159"/>
      <c r="O3" s="157" t="str">
        <f>B20</f>
        <v>桜町</v>
      </c>
      <c r="P3" s="158"/>
      <c r="Q3" s="159"/>
      <c r="R3" s="157" t="str">
        <f>B24</f>
        <v>テキサス</v>
      </c>
      <c r="S3" s="158"/>
      <c r="T3" s="159"/>
      <c r="U3" s="157" t="str">
        <f>B28</f>
        <v>烏山</v>
      </c>
      <c r="V3" s="158"/>
      <c r="W3" s="159"/>
      <c r="X3" s="157" t="str">
        <f>B32</f>
        <v>京西</v>
      </c>
      <c r="Y3" s="158"/>
      <c r="Z3" s="159"/>
      <c r="AA3" s="157" t="str">
        <f>B36</f>
        <v>用賀</v>
      </c>
      <c r="AB3" s="158"/>
      <c r="AC3" s="159"/>
      <c r="AD3" s="157" t="str">
        <f>B40</f>
        <v>笹原</v>
      </c>
      <c r="AE3" s="158"/>
      <c r="AF3" s="159"/>
      <c r="AG3" s="157" t="str">
        <f>B44</f>
        <v>二子玉川</v>
      </c>
      <c r="AH3" s="158"/>
      <c r="AI3" s="159"/>
      <c r="AJ3" s="9" t="s">
        <v>1</v>
      </c>
      <c r="AK3" s="9" t="s">
        <v>2</v>
      </c>
      <c r="AL3" s="9" t="s">
        <v>3</v>
      </c>
      <c r="AM3" s="9" t="s">
        <v>4</v>
      </c>
      <c r="AN3" s="9" t="s">
        <v>5</v>
      </c>
      <c r="AO3" s="9" t="s">
        <v>6</v>
      </c>
      <c r="AP3" s="9" t="s">
        <v>7</v>
      </c>
      <c r="AQ3" s="9" t="s">
        <v>8</v>
      </c>
      <c r="AR3" s="9" t="s">
        <v>9</v>
      </c>
      <c r="AS3" s="44"/>
      <c r="AT3" s="11"/>
      <c r="AV3" s="6"/>
      <c r="AW3" s="6"/>
      <c r="AX3" s="6"/>
    </row>
    <row r="4" spans="1:51" ht="20.100000000000001" customHeight="1" x14ac:dyDescent="0.2">
      <c r="A4" s="60">
        <v>1</v>
      </c>
      <c r="B4" s="122" t="s">
        <v>39</v>
      </c>
      <c r="C4" s="63"/>
      <c r="D4" s="64"/>
      <c r="E4" s="65"/>
      <c r="F4" s="151">
        <v>42855</v>
      </c>
      <c r="G4" s="152"/>
      <c r="H4" s="153"/>
      <c r="I4" s="151">
        <v>42855</v>
      </c>
      <c r="J4" s="152"/>
      <c r="K4" s="153"/>
      <c r="L4" s="151">
        <v>42890</v>
      </c>
      <c r="M4" s="152"/>
      <c r="N4" s="153"/>
      <c r="O4" s="151">
        <v>42890</v>
      </c>
      <c r="P4" s="152"/>
      <c r="Q4" s="153"/>
      <c r="R4" s="151">
        <v>42859</v>
      </c>
      <c r="S4" s="152"/>
      <c r="T4" s="153"/>
      <c r="U4" s="151">
        <v>42859</v>
      </c>
      <c r="V4" s="152"/>
      <c r="W4" s="153"/>
      <c r="X4" s="151">
        <v>42904</v>
      </c>
      <c r="Y4" s="152"/>
      <c r="Z4" s="153"/>
      <c r="AA4" s="151">
        <v>42841</v>
      </c>
      <c r="AB4" s="152"/>
      <c r="AC4" s="153"/>
      <c r="AD4" s="151">
        <v>42876</v>
      </c>
      <c r="AE4" s="152"/>
      <c r="AF4" s="153"/>
      <c r="AG4" s="151">
        <v>42876</v>
      </c>
      <c r="AH4" s="152"/>
      <c r="AI4" s="153"/>
      <c r="AJ4" s="75">
        <f>IF(AND($D7="",$G7="",$J7="",$M7="",$P7="",$S7="",$V7="",$Y7="",$AB7="",$AE7="",$AH7=""),"",SUM((COUNTIF($C7:$AI7,"○")),(COUNTIF($C7:$AI7,"●")),(COUNTIF($C7:$AI7,"△"))))</f>
        <v>10</v>
      </c>
      <c r="AK4" s="75">
        <f>IF(AND($D7="",$G7="",$J7="",$M7="",$P7="",$S7="",$V7="",$Y7="",$AB7="",$AE7="",$AH7=""),"",SUM($AS7:$AU7))</f>
        <v>26</v>
      </c>
      <c r="AL4" s="75">
        <f>IF(AND($D7="",$G7="",$J7="",$J7="",$M7="",$P7="",$S7="",$V7="",$Y7="",$AB7="",$AE7="",$AH7=""),"",COUNTIF(C7:AI7,"○"))</f>
        <v>8</v>
      </c>
      <c r="AM4" s="75">
        <f>IF(AND($D7="",$G7="",$J7="",$J7="",$M7="",$P7="",$S7="",$V7="",$Y7="",$AB7="",$AE7="",$AH7=""),"",COUNTIF(C7:AI7,"●"))</f>
        <v>0</v>
      </c>
      <c r="AN4" s="75">
        <f>IF(AND($D7="",$G7="",$J7="",$J7="",$M7="",$P7="",$S7="",$V7="",$Y7="",$AB7="",$AE7="",$AH7=""),"",COUNTIF(C7:AI7,"△"))</f>
        <v>2</v>
      </c>
      <c r="AO4" s="75">
        <f>IF(AND($C7="",$F7="",$I7="",$L7="",$O7="",$R7="",$U7="",$X7="",$AA7="",$AD7="",$AG7=""),"",SUM($C7,$F7,$I7,$L7,$O7,$R7,$U7,$X7,$AA7,$AD7,$AG7))</f>
        <v>40</v>
      </c>
      <c r="AP4" s="75">
        <f>IF(AND($E7="",$H7="",$K7="",$N7="",$Q7="",$T7="",$W7="",$Z7="",$AC7="",$AF7="",$AI7=""),"",SUM($E7,$H7,$K7,$N7,$Q7,$T7,$W7,$Z7,$AC7,$AF7,$AI7))</f>
        <v>6</v>
      </c>
      <c r="AQ4" s="75">
        <f>IF(AND($AO4="",$AP4=""),"",($AO4-$AP4))</f>
        <v>34</v>
      </c>
      <c r="AR4" s="125">
        <f>IF(AND($AJ4=""),"",RANK(AY4,AY$4:AY$47))</f>
        <v>1</v>
      </c>
      <c r="AS4" s="45"/>
      <c r="AT4" s="11"/>
      <c r="AV4" s="6"/>
      <c r="AW4" s="6"/>
      <c r="AX4" s="6"/>
      <c r="AY4" s="84">
        <f>IFERROR(AK4+AQ4*0.01,"")</f>
        <v>26.34</v>
      </c>
    </row>
    <row r="5" spans="1:51" ht="20.100000000000001" customHeight="1" x14ac:dyDescent="0.2">
      <c r="A5" s="61"/>
      <c r="B5" s="123"/>
      <c r="C5" s="66"/>
      <c r="D5" s="67"/>
      <c r="E5" s="68"/>
      <c r="F5" s="154" t="s">
        <v>25</v>
      </c>
      <c r="G5" s="155"/>
      <c r="H5" s="156"/>
      <c r="I5" s="154" t="s">
        <v>25</v>
      </c>
      <c r="J5" s="155"/>
      <c r="K5" s="156"/>
      <c r="L5" s="154" t="s">
        <v>25</v>
      </c>
      <c r="M5" s="155"/>
      <c r="N5" s="156"/>
      <c r="O5" s="154" t="s">
        <v>25</v>
      </c>
      <c r="P5" s="155"/>
      <c r="Q5" s="156"/>
      <c r="R5" s="154" t="s">
        <v>25</v>
      </c>
      <c r="S5" s="155"/>
      <c r="T5" s="156"/>
      <c r="U5" s="154" t="s">
        <v>25</v>
      </c>
      <c r="V5" s="155"/>
      <c r="W5" s="156"/>
      <c r="X5" s="154" t="s">
        <v>25</v>
      </c>
      <c r="Y5" s="155"/>
      <c r="Z5" s="156"/>
      <c r="AA5" s="154" t="s">
        <v>25</v>
      </c>
      <c r="AB5" s="155"/>
      <c r="AC5" s="156"/>
      <c r="AD5" s="154" t="s">
        <v>25</v>
      </c>
      <c r="AE5" s="155"/>
      <c r="AF5" s="156"/>
      <c r="AG5" s="154" t="s">
        <v>25</v>
      </c>
      <c r="AH5" s="155"/>
      <c r="AI5" s="156"/>
      <c r="AJ5" s="76"/>
      <c r="AK5" s="76"/>
      <c r="AL5" s="76"/>
      <c r="AM5" s="76"/>
      <c r="AN5" s="76"/>
      <c r="AO5" s="76"/>
      <c r="AP5" s="76"/>
      <c r="AQ5" s="76"/>
      <c r="AR5" s="126"/>
      <c r="AS5" s="45"/>
      <c r="AT5" s="11"/>
      <c r="AV5" s="6"/>
      <c r="AW5" s="6"/>
      <c r="AX5" s="6"/>
      <c r="AY5" s="84"/>
    </row>
    <row r="6" spans="1:51" ht="20.100000000000001" customHeight="1" x14ac:dyDescent="0.2">
      <c r="A6" s="61"/>
      <c r="B6" s="123"/>
      <c r="C6" s="66"/>
      <c r="D6" s="67"/>
      <c r="E6" s="68"/>
      <c r="F6" s="78"/>
      <c r="G6" s="79"/>
      <c r="H6" s="80"/>
      <c r="I6" s="78"/>
      <c r="J6" s="79"/>
      <c r="K6" s="80"/>
      <c r="L6" s="78"/>
      <c r="M6" s="79"/>
      <c r="N6" s="80"/>
      <c r="O6" s="78"/>
      <c r="P6" s="79"/>
      <c r="Q6" s="80"/>
      <c r="R6" s="78"/>
      <c r="S6" s="79"/>
      <c r="T6" s="80"/>
      <c r="U6" s="78"/>
      <c r="V6" s="79"/>
      <c r="W6" s="80"/>
      <c r="X6" s="78"/>
      <c r="Y6" s="79"/>
      <c r="Z6" s="80"/>
      <c r="AA6" s="78"/>
      <c r="AB6" s="79"/>
      <c r="AC6" s="80"/>
      <c r="AD6" s="78"/>
      <c r="AE6" s="79"/>
      <c r="AF6" s="80"/>
      <c r="AG6" s="78"/>
      <c r="AH6" s="79"/>
      <c r="AI6" s="80"/>
      <c r="AJ6" s="76"/>
      <c r="AK6" s="76"/>
      <c r="AL6" s="76"/>
      <c r="AM6" s="76"/>
      <c r="AN6" s="76"/>
      <c r="AO6" s="76"/>
      <c r="AP6" s="76"/>
      <c r="AQ6" s="76"/>
      <c r="AR6" s="126"/>
      <c r="AS6" s="45"/>
      <c r="AT6" s="11"/>
      <c r="AV6" s="6"/>
      <c r="AW6" s="6"/>
      <c r="AX6" s="6"/>
      <c r="AY6" s="84"/>
    </row>
    <row r="7" spans="1:51" ht="24" customHeight="1" x14ac:dyDescent="0.2">
      <c r="A7" s="62"/>
      <c r="B7" s="124"/>
      <c r="C7" s="69"/>
      <c r="D7" s="70"/>
      <c r="E7" s="71"/>
      <c r="F7" s="33">
        <v>3</v>
      </c>
      <c r="G7" s="34" t="str">
        <f>IF(AND($F7="",$H7=""),"",IF($F7&gt;$H7,"○",IF($F7=$H7,"△",IF($F7&lt;$H7,"●"))))</f>
        <v>○</v>
      </c>
      <c r="H7" s="35">
        <v>0</v>
      </c>
      <c r="I7" s="33">
        <v>5</v>
      </c>
      <c r="J7" s="34" t="str">
        <f>IF(AND($I7="",$K7=""),"",IF($I7&gt;$K7,"○",IF($I7=$K7,"△",IF($I7&lt;$K7,"●"))))</f>
        <v>○</v>
      </c>
      <c r="K7" s="35">
        <v>0</v>
      </c>
      <c r="L7" s="33">
        <v>8</v>
      </c>
      <c r="M7" s="34" t="str">
        <f>IF(AND($L7="",$N7=""),"",IF($L7&gt;$N7,"○",IF($L7=$N7,"△",IF($L7&lt;$N7,"●"))))</f>
        <v>○</v>
      </c>
      <c r="N7" s="35">
        <v>1</v>
      </c>
      <c r="O7" s="33">
        <v>1</v>
      </c>
      <c r="P7" s="34" t="str">
        <f>IF(AND($O7="",$Q7=""),"",IF($O7&gt;$Q7,"○",IF($O7=$Q7,"△",IF($O7&lt;$Q7,"●"))))</f>
        <v>△</v>
      </c>
      <c r="Q7" s="35">
        <v>1</v>
      </c>
      <c r="R7" s="33">
        <v>5</v>
      </c>
      <c r="S7" s="34" t="str">
        <f>IF(AND($R7="",$T7=""),"",IF($R7&gt;$T7,"○",IF($R7=$T7,"△",IF($R7&lt;$T7,"●"))))</f>
        <v>○</v>
      </c>
      <c r="T7" s="35">
        <v>1</v>
      </c>
      <c r="U7" s="33">
        <v>5</v>
      </c>
      <c r="V7" s="34" t="str">
        <f>IF(AND($U7="",$W7=""),"",IF($U7&gt;$W7,"○",IF($U7=$W7,"△",IF($U7&lt;$W7,"●"))))</f>
        <v>○</v>
      </c>
      <c r="W7" s="35">
        <v>0</v>
      </c>
      <c r="X7" s="33">
        <v>6</v>
      </c>
      <c r="Y7" s="34" t="str">
        <f>IF(AND($X7="",$Z7=""),"",IF($X7&gt;$Z7,"○",IF($X7=$Z7,"△",IF($X7&lt;$Z7,"●"))))</f>
        <v>○</v>
      </c>
      <c r="Z7" s="35">
        <v>0</v>
      </c>
      <c r="AA7" s="33">
        <v>4</v>
      </c>
      <c r="AB7" s="34" t="str">
        <f>IF(AND($AA7="",$AC7=""),"",IF($AA7&gt;$AC7,"○",IF($AA7=$AC7,"△",IF($AA7&lt;$AC7,"●"))))</f>
        <v>○</v>
      </c>
      <c r="AC7" s="35">
        <v>1</v>
      </c>
      <c r="AD7" s="33">
        <v>2</v>
      </c>
      <c r="AE7" s="34" t="str">
        <f>IF(AND($AD7="",$AF7=""),"",IF($AD7&gt;$AF7,"○",IF($AD7=$AF7,"△",IF($AD7&lt;$AF7,"●"))))</f>
        <v>○</v>
      </c>
      <c r="AF7" s="35">
        <v>1</v>
      </c>
      <c r="AG7" s="33">
        <v>1</v>
      </c>
      <c r="AH7" s="34" t="str">
        <f>IF(AND($AG7="",$AI7=""),"",IF($AG7&gt;$AI7,"○",IF($AG7=$AI7,"△",IF($AG7&lt;$AI7,"●"))))</f>
        <v>△</v>
      </c>
      <c r="AI7" s="35">
        <v>1</v>
      </c>
      <c r="AJ7" s="77"/>
      <c r="AK7" s="77"/>
      <c r="AL7" s="77"/>
      <c r="AM7" s="77"/>
      <c r="AN7" s="77"/>
      <c r="AO7" s="77"/>
      <c r="AP7" s="77"/>
      <c r="AQ7" s="77"/>
      <c r="AR7" s="127"/>
      <c r="AS7" s="46">
        <f>COUNTIF(C7:AI7,"○")*3</f>
        <v>24</v>
      </c>
      <c r="AT7" s="13">
        <f>COUNTIF(C7:AI7,"△")*1</f>
        <v>2</v>
      </c>
      <c r="AU7" s="13">
        <f>COUNTIF(C7:AI7,"●")*0</f>
        <v>0</v>
      </c>
      <c r="AV7" s="14" t="str">
        <f>B4</f>
        <v>烏山北</v>
      </c>
      <c r="AW7" s="14" t="str">
        <f>IF(AND(AR4:AR43=""),"",VLOOKUP(1,AR4:AV43,5,0))</f>
        <v/>
      </c>
      <c r="AX7" s="6"/>
      <c r="AY7" s="84"/>
    </row>
    <row r="8" spans="1:51" ht="20.100000000000001" customHeight="1" x14ac:dyDescent="0.2">
      <c r="A8" s="60">
        <v>2</v>
      </c>
      <c r="B8" s="122" t="s">
        <v>40</v>
      </c>
      <c r="C8" s="145">
        <f>IF(AND(F$4=""),"",F$4)</f>
        <v>42855</v>
      </c>
      <c r="D8" s="146"/>
      <c r="E8" s="147"/>
      <c r="F8" s="63"/>
      <c r="G8" s="64"/>
      <c r="H8" s="65"/>
      <c r="I8" s="151">
        <v>42882</v>
      </c>
      <c r="J8" s="152"/>
      <c r="K8" s="153"/>
      <c r="L8" s="151">
        <v>42855</v>
      </c>
      <c r="M8" s="152"/>
      <c r="N8" s="153"/>
      <c r="O8" s="151">
        <v>42876</v>
      </c>
      <c r="P8" s="152"/>
      <c r="Q8" s="153"/>
      <c r="R8" s="151">
        <v>42859</v>
      </c>
      <c r="S8" s="152"/>
      <c r="T8" s="153"/>
      <c r="U8" s="151">
        <v>42859</v>
      </c>
      <c r="V8" s="152"/>
      <c r="W8" s="153"/>
      <c r="X8" s="151">
        <v>42876</v>
      </c>
      <c r="Y8" s="152"/>
      <c r="Z8" s="153"/>
      <c r="AA8" s="151">
        <v>42897</v>
      </c>
      <c r="AB8" s="152"/>
      <c r="AC8" s="153"/>
      <c r="AD8" s="151">
        <v>42882</v>
      </c>
      <c r="AE8" s="152"/>
      <c r="AF8" s="153"/>
      <c r="AG8" s="151">
        <v>42890</v>
      </c>
      <c r="AH8" s="152"/>
      <c r="AI8" s="153"/>
      <c r="AJ8" s="75">
        <v>10</v>
      </c>
      <c r="AK8" s="75">
        <f t="shared" ref="AK8" si="0">IF(AND($D11="",$G11="",$J11="",$M11="",$P11="",$S11="",$V11="",$Y11="",$AB11="",$AE11="",$AH11=""),"",SUM($AS11:$AU11))</f>
        <v>20</v>
      </c>
      <c r="AL8" s="75">
        <f t="shared" ref="AL8" si="1">IF(AND($D11="",$G11="",$J11="",$J11="",$M11="",$P11="",$S11="",$V11="",$Y11="",$AB11="",$AE11="",$AH11=""),"",COUNTIF(C11:AI11,"○"))</f>
        <v>6</v>
      </c>
      <c r="AM8" s="75">
        <f t="shared" ref="AM8" si="2">IF(AND($D11="",$G11="",$J11="",$J11="",$M11="",$P11="",$S11="",$V11="",$Y11="",$AB11="",$AE11="",$AH11=""),"",COUNTIF(C11:AI11,"●"))</f>
        <v>2</v>
      </c>
      <c r="AN8" s="75">
        <f t="shared" ref="AN8" si="3">IF(AND($D11="",$G11="",$J11="",$J11="",$M11="",$P11="",$S11="",$V11="",$Y11="",$AB11="",$AE11="",$AH11=""),"",COUNTIF(C11:AI11,"△"))</f>
        <v>2</v>
      </c>
      <c r="AO8" s="75">
        <f t="shared" ref="AO8" si="4">IF(AND($C11="",$F11="",$I11="",$L11="",$O11="",$R11="",$U11="",$X11="",$AA11="",$AD11="",$AG11=""),"",SUM($C11,$F11,$I11,$L11,$O11,$R11,$U11,$X11,$AA11,$AD11,$AG11))</f>
        <v>27</v>
      </c>
      <c r="AP8" s="75">
        <f t="shared" ref="AP8" si="5">IF(AND($E11="",$H11="",$K11="",$N11="",$Q11="",$T11="",$W11="",$Z11="",$AC11="",$AF11="",$AI11=""),"",SUM($E11,$H11,$K11,$N11,$Q11,$T11,$W11,$Z11,$AC11,$AF11,$AI11))</f>
        <v>7</v>
      </c>
      <c r="AQ8" s="75">
        <f t="shared" ref="AQ8" si="6">IF(AND($AO8="",$AP8=""),"",($AO8-$AP8))</f>
        <v>20</v>
      </c>
      <c r="AR8" s="125">
        <f>IF(AND($AJ8=""),"",RANK(AY8,AY$4:AY$47))</f>
        <v>4</v>
      </c>
      <c r="AS8" s="45"/>
      <c r="AT8" s="11"/>
      <c r="AV8" s="6"/>
      <c r="AW8" s="6"/>
      <c r="AX8" s="6"/>
      <c r="AY8" s="84">
        <f t="shared" ref="AY8" si="7">IFERROR(AK8+AQ8*0.01,"")</f>
        <v>20.2</v>
      </c>
    </row>
    <row r="9" spans="1:51" ht="20.100000000000001" customHeight="1" x14ac:dyDescent="0.2">
      <c r="A9" s="61"/>
      <c r="B9" s="123"/>
      <c r="C9" s="142" t="str">
        <f>IF(AND(F$5=""),"",F$5)</f>
        <v>緑地G</v>
      </c>
      <c r="D9" s="143"/>
      <c r="E9" s="144"/>
      <c r="F9" s="66"/>
      <c r="G9" s="67"/>
      <c r="H9" s="68"/>
      <c r="I9" s="154" t="s">
        <v>74</v>
      </c>
      <c r="J9" s="155"/>
      <c r="K9" s="156"/>
      <c r="L9" s="154" t="s">
        <v>25</v>
      </c>
      <c r="M9" s="155"/>
      <c r="N9" s="156"/>
      <c r="O9" s="154" t="s">
        <v>25</v>
      </c>
      <c r="P9" s="155"/>
      <c r="Q9" s="156"/>
      <c r="R9" s="154" t="s">
        <v>25</v>
      </c>
      <c r="S9" s="155"/>
      <c r="T9" s="156"/>
      <c r="U9" s="154" t="s">
        <v>25</v>
      </c>
      <c r="V9" s="155"/>
      <c r="W9" s="156"/>
      <c r="X9" s="154" t="s">
        <v>25</v>
      </c>
      <c r="Y9" s="155"/>
      <c r="Z9" s="156"/>
      <c r="AA9" s="154" t="s">
        <v>71</v>
      </c>
      <c r="AB9" s="155"/>
      <c r="AC9" s="156"/>
      <c r="AD9" s="154" t="s">
        <v>74</v>
      </c>
      <c r="AE9" s="155"/>
      <c r="AF9" s="156"/>
      <c r="AG9" s="154" t="s">
        <v>25</v>
      </c>
      <c r="AH9" s="155"/>
      <c r="AI9" s="156"/>
      <c r="AJ9" s="76"/>
      <c r="AK9" s="76"/>
      <c r="AL9" s="76"/>
      <c r="AM9" s="76"/>
      <c r="AN9" s="76"/>
      <c r="AO9" s="76"/>
      <c r="AP9" s="76"/>
      <c r="AQ9" s="76"/>
      <c r="AR9" s="126"/>
      <c r="AS9" s="45"/>
      <c r="AT9" s="11"/>
      <c r="AV9" s="6"/>
      <c r="AW9" s="6"/>
      <c r="AX9" s="6"/>
      <c r="AY9" s="84"/>
    </row>
    <row r="10" spans="1:51" ht="20.100000000000001" customHeight="1" x14ac:dyDescent="0.2">
      <c r="A10" s="61"/>
      <c r="B10" s="123"/>
      <c r="C10" s="103" t="str">
        <f>IF(AND(F$6=""),"",F$6)</f>
        <v/>
      </c>
      <c r="D10" s="104"/>
      <c r="E10" s="105"/>
      <c r="F10" s="66"/>
      <c r="G10" s="67"/>
      <c r="H10" s="68"/>
      <c r="I10" s="78"/>
      <c r="J10" s="79"/>
      <c r="K10" s="80"/>
      <c r="L10" s="78"/>
      <c r="M10" s="79"/>
      <c r="N10" s="80"/>
      <c r="O10" s="78"/>
      <c r="P10" s="79"/>
      <c r="Q10" s="80"/>
      <c r="R10" s="78"/>
      <c r="S10" s="79"/>
      <c r="T10" s="80"/>
      <c r="U10" s="78"/>
      <c r="V10" s="79"/>
      <c r="W10" s="80"/>
      <c r="X10" s="78"/>
      <c r="Y10" s="79"/>
      <c r="Z10" s="80"/>
      <c r="AA10" s="78"/>
      <c r="AB10" s="79"/>
      <c r="AC10" s="80"/>
      <c r="AD10" s="78"/>
      <c r="AE10" s="79"/>
      <c r="AF10" s="80"/>
      <c r="AG10" s="78"/>
      <c r="AH10" s="79"/>
      <c r="AI10" s="80"/>
      <c r="AJ10" s="76"/>
      <c r="AK10" s="76"/>
      <c r="AL10" s="76"/>
      <c r="AM10" s="76"/>
      <c r="AN10" s="76"/>
      <c r="AO10" s="76"/>
      <c r="AP10" s="76"/>
      <c r="AQ10" s="76"/>
      <c r="AR10" s="126"/>
      <c r="AS10" s="45"/>
      <c r="AT10" s="11"/>
      <c r="AV10" s="6"/>
      <c r="AW10" s="6"/>
      <c r="AX10" s="6"/>
      <c r="AY10" s="84"/>
    </row>
    <row r="11" spans="1:51" ht="24" customHeight="1" x14ac:dyDescent="0.2">
      <c r="A11" s="62"/>
      <c r="B11" s="124"/>
      <c r="C11" s="12">
        <f>IF(AND(H$7=""),"",H$7)</f>
        <v>0</v>
      </c>
      <c r="D11" s="16" t="str">
        <f>IF(AND($C11="",$E11=""),"",IF($C11&gt;$E11,"○",IF($C11=$E11,"△",IF($C11&lt;$E11,"●"))))</f>
        <v>●</v>
      </c>
      <c r="E11" s="17">
        <f>IF(AND(F$7=""),"",F$7)</f>
        <v>3</v>
      </c>
      <c r="F11" s="69"/>
      <c r="G11" s="70"/>
      <c r="H11" s="71"/>
      <c r="I11" s="33">
        <v>4</v>
      </c>
      <c r="J11" s="34" t="str">
        <f>IF(AND($I11="",$K11=""),"",IF($I11&gt;$K11,"○",IF($I11=$K11,"△",IF($I11&lt;$K11,"●"))))</f>
        <v>○</v>
      </c>
      <c r="K11" s="35">
        <v>0</v>
      </c>
      <c r="L11" s="33">
        <v>2</v>
      </c>
      <c r="M11" s="34" t="str">
        <f>IF(AND($L11="",$N11=""),"",IF($L11&gt;$N11,"○",IF($L11=$N11,"△",IF($L11&lt;$N11,"●"))))</f>
        <v>○</v>
      </c>
      <c r="N11" s="35">
        <v>0</v>
      </c>
      <c r="O11" s="33">
        <v>0</v>
      </c>
      <c r="P11" s="34" t="str">
        <f>IF(AND($O11="",$Q11=""),"",IF($O11&gt;$Q11,"○",IF($O11=$Q11,"△",IF($O11&lt;$Q11,"●"))))</f>
        <v>●</v>
      </c>
      <c r="Q11" s="35">
        <v>1</v>
      </c>
      <c r="R11" s="33">
        <v>4</v>
      </c>
      <c r="S11" s="34" t="str">
        <f>IF(AND($R11="",$T11=""),"",IF($R11&gt;$T11,"○",IF($R11=$T11,"△",IF($R11&lt;$T11,"●"))))</f>
        <v>○</v>
      </c>
      <c r="T11" s="35">
        <v>1</v>
      </c>
      <c r="U11" s="33">
        <v>0</v>
      </c>
      <c r="V11" s="34" t="str">
        <f>IF(AND($U11="",$W11=""),"",IF($U11&gt;$W11,"○",IF($U11=$W11,"△",IF($U11&lt;$W11,"●"))))</f>
        <v>△</v>
      </c>
      <c r="W11" s="35">
        <v>0</v>
      </c>
      <c r="X11" s="33">
        <v>10</v>
      </c>
      <c r="Y11" s="34" t="str">
        <f>IF(AND($X11="",$Z11=""),"",IF($X11&gt;$Z11,"○",IF($X11=$Z11,"△",IF($X11&lt;$Z11,"●"))))</f>
        <v>○</v>
      </c>
      <c r="Z11" s="35">
        <v>0</v>
      </c>
      <c r="AA11" s="33">
        <v>5</v>
      </c>
      <c r="AB11" s="34" t="str">
        <f>IF(AND($AA11="",$AC11=""),"",IF($AA11&gt;$AC11,"○",IF($AA11=$AC11,"△",IF($AA11&lt;$AC11,"●"))))</f>
        <v>○</v>
      </c>
      <c r="AC11" s="35">
        <v>1</v>
      </c>
      <c r="AD11" s="33">
        <v>0</v>
      </c>
      <c r="AE11" s="34" t="str">
        <f>IF(AND($AD11="",$AF11=""),"",IF($AD11&gt;$AF11,"○",IF($AD11=$AF11,"△",IF($AD11&lt;$AF11,"●"))))</f>
        <v>△</v>
      </c>
      <c r="AF11" s="35">
        <v>0</v>
      </c>
      <c r="AG11" s="33">
        <v>2</v>
      </c>
      <c r="AH11" s="34" t="str">
        <f>IF(AND($AG11="",$AI11=""),"",IF($AG11&gt;$AI11,"○",IF($AG11=$AI11,"△",IF($AG11&lt;$AI11,"●"))))</f>
        <v>○</v>
      </c>
      <c r="AI11" s="35">
        <v>1</v>
      </c>
      <c r="AJ11" s="77"/>
      <c r="AK11" s="77"/>
      <c r="AL11" s="77"/>
      <c r="AM11" s="77"/>
      <c r="AN11" s="77"/>
      <c r="AO11" s="77"/>
      <c r="AP11" s="77"/>
      <c r="AQ11" s="77"/>
      <c r="AR11" s="127"/>
      <c r="AS11" s="46">
        <f>COUNTIF(C11:AI11,"○")*3</f>
        <v>18</v>
      </c>
      <c r="AT11" s="13">
        <f>COUNTIF(C11:AI11,"△")*1</f>
        <v>2</v>
      </c>
      <c r="AU11" s="13">
        <f>COUNTIF(C11:AI11,"●")*0</f>
        <v>0</v>
      </c>
      <c r="AV11" s="14" t="str">
        <f>B8</f>
        <v>松沢</v>
      </c>
      <c r="AW11" s="14"/>
      <c r="AX11" s="6"/>
      <c r="AY11" s="84"/>
    </row>
    <row r="12" spans="1:51" ht="20.100000000000001" customHeight="1" x14ac:dyDescent="0.2">
      <c r="A12" s="60">
        <v>3</v>
      </c>
      <c r="B12" s="122" t="s">
        <v>41</v>
      </c>
      <c r="C12" s="145">
        <f>IF(AND($I$4=""),"",$I$4)</f>
        <v>42855</v>
      </c>
      <c r="D12" s="146"/>
      <c r="E12" s="147"/>
      <c r="F12" s="145">
        <f>IF(AND($I$8=""),"",$I$8)</f>
        <v>42882</v>
      </c>
      <c r="G12" s="146"/>
      <c r="H12" s="147"/>
      <c r="I12" s="63"/>
      <c r="J12" s="64"/>
      <c r="K12" s="65"/>
      <c r="L12" s="151">
        <v>42855</v>
      </c>
      <c r="M12" s="152"/>
      <c r="N12" s="153"/>
      <c r="O12" s="151">
        <v>42859</v>
      </c>
      <c r="P12" s="152"/>
      <c r="Q12" s="153"/>
      <c r="R12" s="151">
        <v>42890</v>
      </c>
      <c r="S12" s="152"/>
      <c r="T12" s="153"/>
      <c r="U12" s="151">
        <v>42890</v>
      </c>
      <c r="V12" s="152"/>
      <c r="W12" s="153"/>
      <c r="X12" s="151">
        <v>42859</v>
      </c>
      <c r="Y12" s="152"/>
      <c r="Z12" s="153"/>
      <c r="AA12" s="151">
        <v>42876</v>
      </c>
      <c r="AB12" s="152"/>
      <c r="AC12" s="153"/>
      <c r="AD12" s="151">
        <v>42882</v>
      </c>
      <c r="AE12" s="152"/>
      <c r="AF12" s="153"/>
      <c r="AG12" s="151">
        <v>42903</v>
      </c>
      <c r="AH12" s="152"/>
      <c r="AI12" s="153"/>
      <c r="AJ12" s="75">
        <f t="shared" ref="AJ12" si="8">IF(AND($D15="",$G15="",$J15="",$M15="",$P15="",$S15="",$V15="",$Y15="",$AB15="",$AE15="",$AH15=""),"",SUM((COUNTIF($C15:$AI15,"○")),(COUNTIF($C15:$AI15,"●")),(COUNTIF($C15:$AI15,"△"))))</f>
        <v>10</v>
      </c>
      <c r="AK12" s="75">
        <f t="shared" ref="AK12" si="9">IF(AND($D15="",$G15="",$J15="",$M15="",$P15="",$S15="",$V15="",$Y15="",$AB15="",$AE15="",$AH15=""),"",SUM($AS15:$AU15))</f>
        <v>6</v>
      </c>
      <c r="AL12" s="75">
        <f t="shared" ref="AL12" si="10">IF(AND($D15="",$G15="",$J15="",$J15="",$M15="",$P15="",$S15="",$V15="",$Y15="",$AB15="",$AE15="",$AH15=""),"",COUNTIF(C15:AI15,"○"))</f>
        <v>1</v>
      </c>
      <c r="AM12" s="75">
        <f t="shared" ref="AM12" si="11">IF(AND($D15="",$G15="",$J15="",$J15="",$M15="",$P15="",$S15="",$V15="",$Y15="",$AB15="",$AE15="",$AH15=""),"",COUNTIF(C15:AI15,"●"))</f>
        <v>6</v>
      </c>
      <c r="AN12" s="75">
        <f t="shared" ref="AN12" si="12">IF(AND($D15="",$G15="",$J15="",$J15="",$M15="",$P15="",$S15="",$V15="",$Y15="",$AB15="",$AE15="",$AH15=""),"",COUNTIF(C15:AI15,"△"))</f>
        <v>3</v>
      </c>
      <c r="AO12" s="75">
        <f t="shared" ref="AO12" si="13">IF(AND($C15="",$F15="",$I15="",$L15="",$O15="",$R15="",$U15="",$X15="",$AA15="",$AD15="",$AG15=""),"",SUM($C15,$F15,$I15,$L15,$O15,$R15,$U15,$X15,$AA15,$AD15,$AG15))</f>
        <v>7</v>
      </c>
      <c r="AP12" s="75">
        <f t="shared" ref="AP12" si="14">IF(AND($E15="",$H15="",$K15="",$N15="",$Q15="",$T15="",$W15="",$Z15="",$AC15="",$AF15="",$AI15=""),"",SUM($E15,$H15,$K15,$N15,$Q15,$T15,$W15,$Z15,$AC15,$AF15,$AI15))</f>
        <v>24</v>
      </c>
      <c r="AQ12" s="75">
        <f t="shared" ref="AQ12" si="15">IF(AND($AO12="",$AP12=""),"",($AO12-$AP12))</f>
        <v>-17</v>
      </c>
      <c r="AR12" s="125">
        <f>IF(AND($AJ12=""),"",RANK(AY12,AY$4:AY$47))</f>
        <v>8</v>
      </c>
      <c r="AS12" s="45"/>
      <c r="AT12" s="11"/>
      <c r="AV12" s="6"/>
      <c r="AW12" s="6"/>
      <c r="AX12" s="6"/>
      <c r="AY12" s="84">
        <f t="shared" ref="AY12" si="16">IFERROR(AK12+AQ12*0.01,"")</f>
        <v>5.83</v>
      </c>
    </row>
    <row r="13" spans="1:51" ht="20.100000000000001" customHeight="1" x14ac:dyDescent="0.2">
      <c r="A13" s="61"/>
      <c r="B13" s="123"/>
      <c r="C13" s="142" t="str">
        <f>IF(AND($I$5=""),"",$I$5)</f>
        <v>緑地G</v>
      </c>
      <c r="D13" s="143"/>
      <c r="E13" s="144"/>
      <c r="F13" s="142" t="str">
        <f>IF(AND($I$9=""),"",$I$9)</f>
        <v>砧公園G</v>
      </c>
      <c r="G13" s="143"/>
      <c r="H13" s="144"/>
      <c r="I13" s="66"/>
      <c r="J13" s="67"/>
      <c r="K13" s="68"/>
      <c r="L13" s="154" t="s">
        <v>25</v>
      </c>
      <c r="M13" s="155"/>
      <c r="N13" s="156"/>
      <c r="O13" s="154" t="s">
        <v>25</v>
      </c>
      <c r="P13" s="155"/>
      <c r="Q13" s="156"/>
      <c r="R13" s="154" t="s">
        <v>25</v>
      </c>
      <c r="S13" s="155"/>
      <c r="T13" s="156"/>
      <c r="U13" s="154" t="s">
        <v>25</v>
      </c>
      <c r="V13" s="155"/>
      <c r="W13" s="156"/>
      <c r="X13" s="154" t="s">
        <v>25</v>
      </c>
      <c r="Y13" s="155"/>
      <c r="Z13" s="156"/>
      <c r="AA13" s="154" t="s">
        <v>25</v>
      </c>
      <c r="AB13" s="155"/>
      <c r="AC13" s="156"/>
      <c r="AD13" s="154" t="s">
        <v>74</v>
      </c>
      <c r="AE13" s="155"/>
      <c r="AF13" s="156"/>
      <c r="AG13" s="154" t="s">
        <v>90</v>
      </c>
      <c r="AH13" s="155"/>
      <c r="AI13" s="156"/>
      <c r="AJ13" s="76"/>
      <c r="AK13" s="76"/>
      <c r="AL13" s="76"/>
      <c r="AM13" s="76"/>
      <c r="AN13" s="76"/>
      <c r="AO13" s="76"/>
      <c r="AP13" s="76"/>
      <c r="AQ13" s="76"/>
      <c r="AR13" s="126"/>
      <c r="AS13" s="45"/>
      <c r="AT13" s="11"/>
      <c r="AV13" s="6"/>
      <c r="AW13" s="6"/>
      <c r="AX13" s="6"/>
      <c r="AY13" s="84"/>
    </row>
    <row r="14" spans="1:51" ht="20.100000000000001" customHeight="1" x14ac:dyDescent="0.2">
      <c r="A14" s="61"/>
      <c r="B14" s="123"/>
      <c r="C14" s="103" t="str">
        <f>IF(AND($I$6=""),"",$I$6)</f>
        <v/>
      </c>
      <c r="D14" s="104"/>
      <c r="E14" s="105"/>
      <c r="F14" s="103" t="str">
        <f>IF(AND($I$10=""),"",$I$10)</f>
        <v/>
      </c>
      <c r="G14" s="104"/>
      <c r="H14" s="105"/>
      <c r="I14" s="66"/>
      <c r="J14" s="67"/>
      <c r="K14" s="68"/>
      <c r="L14" s="78"/>
      <c r="M14" s="79"/>
      <c r="N14" s="80"/>
      <c r="O14" s="78"/>
      <c r="P14" s="79"/>
      <c r="Q14" s="80"/>
      <c r="R14" s="78"/>
      <c r="S14" s="79"/>
      <c r="T14" s="80"/>
      <c r="U14" s="78"/>
      <c r="V14" s="79"/>
      <c r="W14" s="80"/>
      <c r="X14" s="78"/>
      <c r="Y14" s="79"/>
      <c r="Z14" s="80"/>
      <c r="AA14" s="78"/>
      <c r="AB14" s="79"/>
      <c r="AC14" s="80"/>
      <c r="AD14" s="78"/>
      <c r="AE14" s="79"/>
      <c r="AF14" s="80"/>
      <c r="AG14" s="78"/>
      <c r="AH14" s="79"/>
      <c r="AI14" s="80"/>
      <c r="AJ14" s="76"/>
      <c r="AK14" s="76"/>
      <c r="AL14" s="76"/>
      <c r="AM14" s="76"/>
      <c r="AN14" s="76"/>
      <c r="AO14" s="76"/>
      <c r="AP14" s="76"/>
      <c r="AQ14" s="76"/>
      <c r="AR14" s="126"/>
      <c r="AS14" s="45"/>
      <c r="AT14" s="11"/>
      <c r="AV14" s="6"/>
      <c r="AW14" s="6"/>
      <c r="AX14" s="6"/>
      <c r="AY14" s="84"/>
    </row>
    <row r="15" spans="1:51" ht="24" customHeight="1" x14ac:dyDescent="0.2">
      <c r="A15" s="62"/>
      <c r="B15" s="124"/>
      <c r="C15" s="12">
        <f>IF(AND(K$7=""),"",K$7)</f>
        <v>0</v>
      </c>
      <c r="D15" s="16" t="str">
        <f>IF(AND($C15="",$E15=""),"",IF($C15&gt;$E15,"○",IF($C15=$E15,"△",IF($C15&lt;$E15,"●"))))</f>
        <v>●</v>
      </c>
      <c r="E15" s="17">
        <f>IF(AND(I$7=""),"",I$7)</f>
        <v>5</v>
      </c>
      <c r="F15" s="12">
        <f>IF(AND(K$11=""),"",K$11)</f>
        <v>0</v>
      </c>
      <c r="G15" s="16" t="str">
        <f>IF(AND($F15="",$H15=""),"",IF($F15&gt;$H15,"○",IF($F15=$H15,"△",IF($F15&lt;$H15,"●"))))</f>
        <v>●</v>
      </c>
      <c r="H15" s="17">
        <f>IF(AND(I$11=""),"",I$11)</f>
        <v>4</v>
      </c>
      <c r="I15" s="69"/>
      <c r="J15" s="70"/>
      <c r="K15" s="71"/>
      <c r="L15" s="33">
        <v>0</v>
      </c>
      <c r="M15" s="34" t="str">
        <f>IF(AND($L15="",$N15=""),"",IF($L15&gt;$N15,"○",IF($L15=$N15,"△",IF($L15&lt;$N15,"●"))))</f>
        <v>△</v>
      </c>
      <c r="N15" s="35">
        <v>0</v>
      </c>
      <c r="O15" s="33">
        <v>0</v>
      </c>
      <c r="P15" s="34" t="str">
        <f>IF(AND($O15="",$Q15=""),"",IF($O15&gt;$Q15,"○",IF($O15=$Q15,"△",IF($O15&lt;$Q15,"●"))))</f>
        <v>●</v>
      </c>
      <c r="Q15" s="35">
        <v>3</v>
      </c>
      <c r="R15" s="33">
        <v>0</v>
      </c>
      <c r="S15" s="34" t="str">
        <f>IF(AND($R15="",$T15=""),"",IF($R15&gt;$T15,"○",IF($R15=$T15,"△",IF($R15&lt;$T15,"●"))))</f>
        <v>△</v>
      </c>
      <c r="T15" s="35">
        <v>0</v>
      </c>
      <c r="U15" s="33">
        <v>2</v>
      </c>
      <c r="V15" s="34" t="str">
        <f>IF(AND($U15="",$W15=""),"",IF($U15&gt;$W15,"○",IF($U15=$W15,"△",IF($U15&lt;$W15,"●"))))</f>
        <v>●</v>
      </c>
      <c r="W15" s="35">
        <v>4</v>
      </c>
      <c r="X15" s="33">
        <v>4</v>
      </c>
      <c r="Y15" s="34" t="str">
        <f>IF(AND($X15="",$Z15=""),"",IF($X15&gt;$Z15,"○",IF($X15=$Z15,"△",IF($X15&lt;$Z15,"●"))))</f>
        <v>○</v>
      </c>
      <c r="Z15" s="35">
        <v>3</v>
      </c>
      <c r="AA15" s="33">
        <v>1</v>
      </c>
      <c r="AB15" s="34" t="str">
        <f>IF(AND($AA15="",$AC15=""),"",IF($AA15&gt;$AC15,"○",IF($AA15=$AC15,"△",IF($AA15&lt;$AC15,"●"))))</f>
        <v>△</v>
      </c>
      <c r="AC15" s="35">
        <v>1</v>
      </c>
      <c r="AD15" s="33">
        <v>0</v>
      </c>
      <c r="AE15" s="34" t="str">
        <f>IF(AND($AD15="",$AF15=""),"",IF($AD15&gt;$AF15,"○",IF($AD15=$AF15,"△",IF($AD15&lt;$AF15,"●"))))</f>
        <v>●</v>
      </c>
      <c r="AF15" s="35">
        <v>3</v>
      </c>
      <c r="AG15" s="33">
        <v>0</v>
      </c>
      <c r="AH15" s="34" t="str">
        <f>IF(AND($AG15="",$AI15=""),"",IF($AG15&gt;$AI15,"○",IF($AG15=$AI15,"△",IF($AG15&lt;$AI15,"●"))))</f>
        <v>●</v>
      </c>
      <c r="AI15" s="35">
        <v>1</v>
      </c>
      <c r="AJ15" s="77"/>
      <c r="AK15" s="77"/>
      <c r="AL15" s="77"/>
      <c r="AM15" s="77"/>
      <c r="AN15" s="77"/>
      <c r="AO15" s="77"/>
      <c r="AP15" s="77"/>
      <c r="AQ15" s="77"/>
      <c r="AR15" s="127"/>
      <c r="AS15" s="46">
        <f>COUNTIF(C15:AI15,"○")*3</f>
        <v>3</v>
      </c>
      <c r="AT15" s="13">
        <f>COUNTIF(C15:AI15,"△")*1</f>
        <v>3</v>
      </c>
      <c r="AU15" s="13">
        <f>COUNTIF(C15:AI15,"●")*0</f>
        <v>0</v>
      </c>
      <c r="AV15" s="14" t="str">
        <f>B12</f>
        <v>若林</v>
      </c>
      <c r="AW15" s="14"/>
      <c r="AX15" s="6"/>
      <c r="AY15" s="84"/>
    </row>
    <row r="16" spans="1:51" ht="20.100000000000001" customHeight="1" x14ac:dyDescent="0.2">
      <c r="A16" s="60">
        <v>4</v>
      </c>
      <c r="B16" s="122" t="s">
        <v>42</v>
      </c>
      <c r="C16" s="145">
        <f>IF(AND($L$4=""),"",$L$4)</f>
        <v>42890</v>
      </c>
      <c r="D16" s="146"/>
      <c r="E16" s="147"/>
      <c r="F16" s="145">
        <f>IF(AND($L$8=""),"",$L$8)</f>
        <v>42855</v>
      </c>
      <c r="G16" s="146"/>
      <c r="H16" s="147"/>
      <c r="I16" s="145">
        <f>IF(AND($L$12=""),"",$L$12)</f>
        <v>42855</v>
      </c>
      <c r="J16" s="146"/>
      <c r="K16" s="147"/>
      <c r="L16" s="63"/>
      <c r="M16" s="64"/>
      <c r="N16" s="65"/>
      <c r="O16" s="151">
        <v>42897</v>
      </c>
      <c r="P16" s="152"/>
      <c r="Q16" s="153"/>
      <c r="R16" s="151">
        <v>42904</v>
      </c>
      <c r="S16" s="152"/>
      <c r="T16" s="153"/>
      <c r="U16" s="151">
        <v>42897</v>
      </c>
      <c r="V16" s="152"/>
      <c r="W16" s="153"/>
      <c r="X16" s="151">
        <v>42875</v>
      </c>
      <c r="Y16" s="152"/>
      <c r="Z16" s="153"/>
      <c r="AA16" s="151">
        <v>42860</v>
      </c>
      <c r="AB16" s="152"/>
      <c r="AC16" s="153"/>
      <c r="AD16" s="151">
        <v>42876</v>
      </c>
      <c r="AE16" s="152"/>
      <c r="AF16" s="153"/>
      <c r="AG16" s="151">
        <v>42876</v>
      </c>
      <c r="AH16" s="152"/>
      <c r="AI16" s="153"/>
      <c r="AJ16" s="75">
        <f t="shared" ref="AJ16" si="17">IF(AND($D19="",$G19="",$J19="",$M19="",$P19="",$S19="",$V19="",$Y19="",$AB19="",$AE19="",$AH19=""),"",SUM((COUNTIF($C19:$AI19,"○")),(COUNTIF($C19:$AI19,"●")),(COUNTIF($C19:$AI19,"△"))))</f>
        <v>10</v>
      </c>
      <c r="AK16" s="75">
        <f t="shared" ref="AK16" si="18">IF(AND($D19="",$G19="",$J19="",$M19="",$P19="",$S19="",$V19="",$Y19="",$AB19="",$AE19="",$AH19=""),"",SUM($AS19:$AU19))</f>
        <v>4</v>
      </c>
      <c r="AL16" s="75">
        <f t="shared" ref="AL16" si="19">IF(AND($D19="",$G19="",$J19="",$J19="",$M19="",$P19="",$S19="",$V19="",$Y19="",$AB19="",$AE19="",$AH19=""),"",COUNTIF(C19:AI19,"○"))</f>
        <v>1</v>
      </c>
      <c r="AM16" s="75">
        <f t="shared" ref="AM16" si="20">IF(AND($D19="",$G19="",$J19="",$J19="",$M19="",$P19="",$S19="",$V19="",$Y19="",$AB19="",$AE19="",$AH19=""),"",COUNTIF(C19:AI19,"●"))</f>
        <v>8</v>
      </c>
      <c r="AN16" s="75">
        <f t="shared" ref="AN16" si="21">IF(AND($D19="",$G19="",$J19="",$J19="",$M19="",$P19="",$S19="",$V19="",$Y19="",$AB19="",$AE19="",$AH19=""),"",COUNTIF(C19:AI19,"△"))</f>
        <v>1</v>
      </c>
      <c r="AO16" s="75">
        <f t="shared" ref="AO16" si="22">IF(AND($C19="",$F19="",$I19="",$L19="",$O19="",$R19="",$U19="",$X19="",$AA19="",$AD19="",$AG19=""),"",SUM($C19,$F19,$I19,$L19,$O19,$R19,$U19,$X19,$AA19,$AD19,$AG19))</f>
        <v>5</v>
      </c>
      <c r="AP16" s="75">
        <f t="shared" ref="AP16" si="23">IF(AND($E19="",$H19="",$K19="",$N19="",$Q19="",$T19="",$W19="",$Z19="",$AC19="",$AF19="",$AI19=""),"",SUM($E19,$H19,$K19,$N19,$Q19,$T19,$W19,$Z19,$AC19,$AF19,$AI19))</f>
        <v>32</v>
      </c>
      <c r="AQ16" s="75">
        <f t="shared" ref="AQ16" si="24">IF(AND($AO16="",$AP16=""),"",($AO16-$AP16))</f>
        <v>-27</v>
      </c>
      <c r="AR16" s="125">
        <f>IF(AND($AJ16=""),"",RANK(AY16,AY$4:AY$47))</f>
        <v>10</v>
      </c>
      <c r="AS16" s="45"/>
      <c r="AT16" s="11"/>
      <c r="AV16" s="6"/>
      <c r="AW16" s="6"/>
      <c r="AX16" s="6"/>
      <c r="AY16" s="84">
        <f t="shared" ref="AY16" si="25">IFERROR(AK16+AQ16*0.01,"")</f>
        <v>3.73</v>
      </c>
    </row>
    <row r="17" spans="1:51" ht="20.100000000000001" customHeight="1" x14ac:dyDescent="0.2">
      <c r="A17" s="61"/>
      <c r="B17" s="123"/>
      <c r="C17" s="142" t="str">
        <f>IF(AND($L$5=""),"",$L$5)</f>
        <v>緑地G</v>
      </c>
      <c r="D17" s="143"/>
      <c r="E17" s="144"/>
      <c r="F17" s="142" t="str">
        <f>IF(AND($L$9=""),"",$L$9)</f>
        <v>緑地G</v>
      </c>
      <c r="G17" s="143"/>
      <c r="H17" s="144"/>
      <c r="I17" s="142" t="str">
        <f>IF(AND($L$13=""),"",$L$13)</f>
        <v>緑地G</v>
      </c>
      <c r="J17" s="143"/>
      <c r="K17" s="144"/>
      <c r="L17" s="66"/>
      <c r="M17" s="67"/>
      <c r="N17" s="68"/>
      <c r="O17" s="154" t="s">
        <v>25</v>
      </c>
      <c r="P17" s="155"/>
      <c r="Q17" s="156"/>
      <c r="R17" s="154" t="s">
        <v>25</v>
      </c>
      <c r="S17" s="155"/>
      <c r="T17" s="156"/>
      <c r="U17" s="154" t="s">
        <v>25</v>
      </c>
      <c r="V17" s="155"/>
      <c r="W17" s="156"/>
      <c r="X17" s="154" t="s">
        <v>25</v>
      </c>
      <c r="Y17" s="155"/>
      <c r="Z17" s="156"/>
      <c r="AA17" s="154" t="s">
        <v>25</v>
      </c>
      <c r="AB17" s="155"/>
      <c r="AC17" s="156"/>
      <c r="AD17" s="154" t="s">
        <v>25</v>
      </c>
      <c r="AE17" s="155"/>
      <c r="AF17" s="156"/>
      <c r="AG17" s="154" t="s">
        <v>25</v>
      </c>
      <c r="AH17" s="155"/>
      <c r="AI17" s="156"/>
      <c r="AJ17" s="76"/>
      <c r="AK17" s="76"/>
      <c r="AL17" s="76"/>
      <c r="AM17" s="76"/>
      <c r="AN17" s="76"/>
      <c r="AO17" s="76"/>
      <c r="AP17" s="76"/>
      <c r="AQ17" s="76"/>
      <c r="AR17" s="126"/>
      <c r="AS17" s="45"/>
      <c r="AT17" s="11"/>
      <c r="AV17" s="6"/>
      <c r="AW17" s="6"/>
      <c r="AX17" s="6"/>
      <c r="AY17" s="84"/>
    </row>
    <row r="18" spans="1:51" ht="20.100000000000001" customHeight="1" x14ac:dyDescent="0.2">
      <c r="A18" s="61"/>
      <c r="B18" s="123"/>
      <c r="C18" s="103" t="str">
        <f>IF(AND($L$6=""),"",$L$6)</f>
        <v/>
      </c>
      <c r="D18" s="104"/>
      <c r="E18" s="105"/>
      <c r="F18" s="103" t="str">
        <f>IF(AND($L$10=""),"",$L$10)</f>
        <v/>
      </c>
      <c r="G18" s="104"/>
      <c r="H18" s="105"/>
      <c r="I18" s="103" t="str">
        <f>IF(AND($L$14=""),"",$L$14)</f>
        <v/>
      </c>
      <c r="J18" s="104"/>
      <c r="K18" s="105"/>
      <c r="L18" s="66"/>
      <c r="M18" s="67"/>
      <c r="N18" s="68"/>
      <c r="O18" s="78"/>
      <c r="P18" s="79"/>
      <c r="Q18" s="80"/>
      <c r="R18" s="78"/>
      <c r="S18" s="79"/>
      <c r="T18" s="80"/>
      <c r="U18" s="78"/>
      <c r="V18" s="79"/>
      <c r="W18" s="80"/>
      <c r="X18" s="78"/>
      <c r="Y18" s="79"/>
      <c r="Z18" s="80"/>
      <c r="AA18" s="78"/>
      <c r="AB18" s="79"/>
      <c r="AC18" s="80"/>
      <c r="AD18" s="78"/>
      <c r="AE18" s="79"/>
      <c r="AF18" s="80"/>
      <c r="AG18" s="78"/>
      <c r="AH18" s="79"/>
      <c r="AI18" s="80"/>
      <c r="AJ18" s="76"/>
      <c r="AK18" s="76"/>
      <c r="AL18" s="76"/>
      <c r="AM18" s="76"/>
      <c r="AN18" s="76"/>
      <c r="AO18" s="76"/>
      <c r="AP18" s="76"/>
      <c r="AQ18" s="76"/>
      <c r="AR18" s="126"/>
      <c r="AS18" s="45"/>
      <c r="AT18" s="11"/>
      <c r="AV18" s="6"/>
      <c r="AW18" s="6"/>
      <c r="AX18" s="6"/>
      <c r="AY18" s="84"/>
    </row>
    <row r="19" spans="1:51" ht="24" customHeight="1" x14ac:dyDescent="0.2">
      <c r="A19" s="62"/>
      <c r="B19" s="124"/>
      <c r="C19" s="12">
        <f>IF(AND(N$7=""),"",N$7)</f>
        <v>1</v>
      </c>
      <c r="D19" s="16" t="str">
        <f>IF(AND($C19="",$E19=""),"",IF($C19&gt;$E19,"○",IF($C19=$E19,"△",IF($C19&lt;$E19,"●"))))</f>
        <v>●</v>
      </c>
      <c r="E19" s="17">
        <f>IF(AND(L$7=""),"",L$7)</f>
        <v>8</v>
      </c>
      <c r="F19" s="12">
        <f>IF(AND(N$11=""),"",N$11)</f>
        <v>0</v>
      </c>
      <c r="G19" s="16" t="str">
        <f>IF(AND($F19="",$H19=""),"",IF($F19&gt;$H19,"○",IF($F19=$H19,"△",IF($F19&lt;$H19,"●"))))</f>
        <v>●</v>
      </c>
      <c r="H19" s="17">
        <f>IF(AND(L$11=""),"",L$11)</f>
        <v>2</v>
      </c>
      <c r="I19" s="12">
        <f>IF(AND(N$15=""),"",N$15)</f>
        <v>0</v>
      </c>
      <c r="J19" s="16" t="str">
        <f>IF(AND($I19="",$K19=""),"",IF($I19&gt;$K19,"○",IF($I19=$K19,"△",IF($I19&lt;$K19,"●"))))</f>
        <v>△</v>
      </c>
      <c r="K19" s="17">
        <f>IF(AND(L$15=""),"",L$15)</f>
        <v>0</v>
      </c>
      <c r="L19" s="69"/>
      <c r="M19" s="70"/>
      <c r="N19" s="71"/>
      <c r="O19" s="33">
        <v>0</v>
      </c>
      <c r="P19" s="34" t="str">
        <f>IF(AND($O19="",$Q19=""),"",IF($O19&gt;$Q19,"○",IF($O19=$Q19,"△",IF($O19&lt;$Q19,"●"))))</f>
        <v>●</v>
      </c>
      <c r="Q19" s="35">
        <v>3</v>
      </c>
      <c r="R19" s="33">
        <v>0</v>
      </c>
      <c r="S19" s="34" t="str">
        <f>IF(AND($R19="",$T19=""),"",IF($R19&gt;$T19,"○",IF($R19=$T19,"△",IF($R19&lt;$T19,"●"))))</f>
        <v>●</v>
      </c>
      <c r="T19" s="35">
        <v>4</v>
      </c>
      <c r="U19" s="33">
        <v>0</v>
      </c>
      <c r="V19" s="34" t="str">
        <f>IF(AND($U19="",$W19=""),"",IF($U19&gt;$W19,"○",IF($U19=$W19,"△",IF($U19&lt;$W19,"●"))))</f>
        <v>●</v>
      </c>
      <c r="W19" s="35">
        <v>6</v>
      </c>
      <c r="X19" s="33">
        <v>4</v>
      </c>
      <c r="Y19" s="34" t="str">
        <f>IF(AND($X19="",$Z19=""),"",IF($X19&gt;$Z19,"○",IF($X19=$Z19,"△",IF($X19&lt;$Z19,"●"))))</f>
        <v>○</v>
      </c>
      <c r="Z19" s="35">
        <v>1</v>
      </c>
      <c r="AA19" s="33">
        <v>0</v>
      </c>
      <c r="AB19" s="34" t="str">
        <f>IF(AND($AA19="",$AC19=""),"",IF($AA19&gt;$AC19,"○",IF($AA19=$AC19,"△",IF($AA19&lt;$AC19,"●"))))</f>
        <v>●</v>
      </c>
      <c r="AC19" s="35">
        <v>4</v>
      </c>
      <c r="AD19" s="33">
        <v>0</v>
      </c>
      <c r="AE19" s="34" t="str">
        <f t="shared" ref="AE19" si="26">IF(AND($AD19="",$AF19=""),"",IF($AD19&gt;$AF19,"○",IF($AD19=$AF19,"△",IF($AD19&lt;$AF19,"●"))))</f>
        <v>●</v>
      </c>
      <c r="AF19" s="35">
        <v>2</v>
      </c>
      <c r="AG19" s="33">
        <v>0</v>
      </c>
      <c r="AH19" s="34" t="str">
        <f>IF(AND($AG19="",$AI19=""),"",IF($AG19&gt;$AI19,"○",IF($AG19=$AI19,"△",IF($AG19&lt;$AI19,"●"))))</f>
        <v>●</v>
      </c>
      <c r="AI19" s="35">
        <v>2</v>
      </c>
      <c r="AJ19" s="77"/>
      <c r="AK19" s="77"/>
      <c r="AL19" s="77"/>
      <c r="AM19" s="77"/>
      <c r="AN19" s="77"/>
      <c r="AO19" s="77"/>
      <c r="AP19" s="77"/>
      <c r="AQ19" s="77"/>
      <c r="AR19" s="127"/>
      <c r="AS19" s="46">
        <f>COUNTIF(C19:AI19,"○")*3</f>
        <v>3</v>
      </c>
      <c r="AT19" s="13">
        <f>COUNTIF(C19:AI19,"△")*1</f>
        <v>1</v>
      </c>
      <c r="AU19" s="13">
        <f>COUNTIF(C19:AI19,"●")*0</f>
        <v>0</v>
      </c>
      <c r="AV19" s="14" t="str">
        <f>B16</f>
        <v>八幡山</v>
      </c>
      <c r="AW19" s="14"/>
      <c r="AX19" s="6"/>
      <c r="AY19" s="84"/>
    </row>
    <row r="20" spans="1:51" ht="20.100000000000001" customHeight="1" x14ac:dyDescent="0.2">
      <c r="A20" s="60">
        <v>5</v>
      </c>
      <c r="B20" s="122" t="s">
        <v>43</v>
      </c>
      <c r="C20" s="145">
        <f>IF(AND($O$4=""),"",$O$4)</f>
        <v>42890</v>
      </c>
      <c r="D20" s="146"/>
      <c r="E20" s="147"/>
      <c r="F20" s="145">
        <f>IF(AND($O$8=""),"",$O$8)</f>
        <v>42876</v>
      </c>
      <c r="G20" s="146"/>
      <c r="H20" s="147"/>
      <c r="I20" s="145">
        <f>IF(AND($O$12=""),"",$O$12)</f>
        <v>42859</v>
      </c>
      <c r="J20" s="146"/>
      <c r="K20" s="147"/>
      <c r="L20" s="145">
        <f>IF(AND($O$16=""),"",$O$16)</f>
        <v>42897</v>
      </c>
      <c r="M20" s="146"/>
      <c r="N20" s="147"/>
      <c r="O20" s="63"/>
      <c r="P20" s="64"/>
      <c r="Q20" s="65"/>
      <c r="R20" s="151">
        <v>42855</v>
      </c>
      <c r="S20" s="152"/>
      <c r="T20" s="153"/>
      <c r="U20" s="151">
        <v>42855</v>
      </c>
      <c r="V20" s="152"/>
      <c r="W20" s="153"/>
      <c r="X20" s="151">
        <v>42890</v>
      </c>
      <c r="Y20" s="152"/>
      <c r="Z20" s="153"/>
      <c r="AA20" s="151">
        <v>42876</v>
      </c>
      <c r="AB20" s="152"/>
      <c r="AC20" s="153"/>
      <c r="AD20" s="151">
        <v>42897</v>
      </c>
      <c r="AE20" s="152"/>
      <c r="AF20" s="153"/>
      <c r="AG20" s="151">
        <v>42859</v>
      </c>
      <c r="AH20" s="152"/>
      <c r="AI20" s="153"/>
      <c r="AJ20" s="75">
        <v>10</v>
      </c>
      <c r="AK20" s="75">
        <f t="shared" ref="AK20" si="27">IF(AND($D23="",$G23="",$J23="",$M23="",$P23="",$S23="",$V23="",$Y23="",$AB23="",$AE23="",$AH23=""),"",SUM($AS23:$AU23))</f>
        <v>22</v>
      </c>
      <c r="AL20" s="75">
        <f t="shared" ref="AL20" si="28">IF(AND($D23="",$G23="",$J23="",$J23="",$M23="",$P23="",$S23="",$V23="",$Y23="",$AB23="",$AE23="",$AH23=""),"",COUNTIF(C23:AI23,"○"))</f>
        <v>7</v>
      </c>
      <c r="AM20" s="75">
        <f t="shared" ref="AM20" si="29">IF(AND($D23="",$G23="",$J23="",$J23="",$M23="",$P23="",$S23="",$V23="",$Y23="",$AB23="",$AE23="",$AH23=""),"",COUNTIF(C23:AI23,"●"))</f>
        <v>2</v>
      </c>
      <c r="AN20" s="75">
        <f t="shared" ref="AN20" si="30">IF(AND($D23="",$G23="",$J23="",$J23="",$M23="",$P23="",$S23="",$V23="",$Y23="",$AB23="",$AE23="",$AH23=""),"",COUNTIF(C23:AI23,"△"))</f>
        <v>1</v>
      </c>
      <c r="AO20" s="75">
        <f t="shared" ref="AO20" si="31">IF(AND($C23="",$F23="",$I23="",$L23="",$O23="",$R23="",$U23="",$X23="",$AA23="",$AD23="",$AG23=""),"",SUM($C23,$F23,$I23,$L23,$O23,$R23,$U23,$X23,$AA23,$AD23,$AG23))</f>
        <v>23</v>
      </c>
      <c r="AP20" s="75">
        <f t="shared" ref="AP20" si="32">IF(AND($E23="",$H23="",$K23="",$N23="",$Q23="",$T23="",$W23="",$Z23="",$AC23="",$AF23="",$AI23=""),"",SUM($E23,$H23,$K23,$N23,$Q23,$T23,$W23,$Z23,$AC23,$AF23,$AI23))</f>
        <v>8</v>
      </c>
      <c r="AQ20" s="75">
        <f t="shared" ref="AQ20" si="33">IF(AND($AO20="",$AP20=""),"",($AO20-$AP20))</f>
        <v>15</v>
      </c>
      <c r="AR20" s="125">
        <f>IF(AND($AJ20=""),"",RANK(AY20,AY$4:AY$47))</f>
        <v>3</v>
      </c>
      <c r="AS20" s="45"/>
      <c r="AT20" s="11"/>
      <c r="AV20" s="6"/>
      <c r="AW20" s="6"/>
      <c r="AX20" s="6"/>
      <c r="AY20" s="84">
        <f t="shared" ref="AY20" si="34">IFERROR(AK20+AQ20*0.01,"")</f>
        <v>22.15</v>
      </c>
    </row>
    <row r="21" spans="1:51" ht="20.100000000000001" customHeight="1" x14ac:dyDescent="0.2">
      <c r="A21" s="61"/>
      <c r="B21" s="123"/>
      <c r="C21" s="142" t="str">
        <f>IF(AND($O$5=""),"",$O$5)</f>
        <v>緑地G</v>
      </c>
      <c r="D21" s="143"/>
      <c r="E21" s="144"/>
      <c r="F21" s="142" t="str">
        <f>IF(AND($O$9=""),"",$O$9)</f>
        <v>緑地G</v>
      </c>
      <c r="G21" s="143"/>
      <c r="H21" s="144"/>
      <c r="I21" s="142" t="str">
        <f>IF(AND($O$13=""),"",$O$13)</f>
        <v>緑地G</v>
      </c>
      <c r="J21" s="143"/>
      <c r="K21" s="144"/>
      <c r="L21" s="142" t="str">
        <f>IF(AND($O$17=""),"",$O$17)</f>
        <v>緑地G</v>
      </c>
      <c r="M21" s="143"/>
      <c r="N21" s="144"/>
      <c r="O21" s="66"/>
      <c r="P21" s="67"/>
      <c r="Q21" s="68"/>
      <c r="R21" s="154" t="s">
        <v>25</v>
      </c>
      <c r="S21" s="155"/>
      <c r="T21" s="156"/>
      <c r="U21" s="154" t="s">
        <v>25</v>
      </c>
      <c r="V21" s="155"/>
      <c r="W21" s="156"/>
      <c r="X21" s="154" t="s">
        <v>25</v>
      </c>
      <c r="Y21" s="155"/>
      <c r="Z21" s="156"/>
      <c r="AA21" s="154" t="s">
        <v>25</v>
      </c>
      <c r="AB21" s="155"/>
      <c r="AC21" s="156"/>
      <c r="AD21" s="154" t="s">
        <v>25</v>
      </c>
      <c r="AE21" s="155"/>
      <c r="AF21" s="156"/>
      <c r="AG21" s="154" t="s">
        <v>25</v>
      </c>
      <c r="AH21" s="155"/>
      <c r="AI21" s="156"/>
      <c r="AJ21" s="76"/>
      <c r="AK21" s="76"/>
      <c r="AL21" s="76"/>
      <c r="AM21" s="76"/>
      <c r="AN21" s="76"/>
      <c r="AO21" s="76"/>
      <c r="AP21" s="76"/>
      <c r="AQ21" s="76"/>
      <c r="AR21" s="126"/>
      <c r="AS21" s="45"/>
      <c r="AT21" s="11"/>
      <c r="AV21" s="6"/>
      <c r="AW21" s="6"/>
      <c r="AX21" s="6"/>
      <c r="AY21" s="84"/>
    </row>
    <row r="22" spans="1:51" ht="20.100000000000001" customHeight="1" x14ac:dyDescent="0.2">
      <c r="A22" s="61"/>
      <c r="B22" s="123"/>
      <c r="C22" s="103" t="str">
        <f>IF(AND($O$6=""),"",$O$6)</f>
        <v/>
      </c>
      <c r="D22" s="104"/>
      <c r="E22" s="105"/>
      <c r="F22" s="103" t="str">
        <f>IF(AND($O$10=""),"",$O$10)</f>
        <v/>
      </c>
      <c r="G22" s="104"/>
      <c r="H22" s="105"/>
      <c r="I22" s="103" t="str">
        <f>IF(AND($O$14=""),"",$O$14)</f>
        <v/>
      </c>
      <c r="J22" s="104"/>
      <c r="K22" s="105"/>
      <c r="L22" s="103" t="str">
        <f>IF(AND($O$18=""),"",$O$18)</f>
        <v/>
      </c>
      <c r="M22" s="104"/>
      <c r="N22" s="105"/>
      <c r="O22" s="66"/>
      <c r="P22" s="67"/>
      <c r="Q22" s="68"/>
      <c r="R22" s="78"/>
      <c r="S22" s="79"/>
      <c r="T22" s="80"/>
      <c r="U22" s="78"/>
      <c r="V22" s="79"/>
      <c r="W22" s="80"/>
      <c r="X22" s="78"/>
      <c r="Y22" s="79"/>
      <c r="Z22" s="80"/>
      <c r="AA22" s="78"/>
      <c r="AB22" s="79"/>
      <c r="AC22" s="80"/>
      <c r="AD22" s="78"/>
      <c r="AE22" s="79"/>
      <c r="AF22" s="80"/>
      <c r="AG22" s="78"/>
      <c r="AH22" s="79"/>
      <c r="AI22" s="80"/>
      <c r="AJ22" s="76"/>
      <c r="AK22" s="76"/>
      <c r="AL22" s="76"/>
      <c r="AM22" s="76"/>
      <c r="AN22" s="76"/>
      <c r="AO22" s="76"/>
      <c r="AP22" s="76"/>
      <c r="AQ22" s="76"/>
      <c r="AR22" s="126"/>
      <c r="AS22" s="45"/>
      <c r="AT22" s="11"/>
      <c r="AV22" s="6"/>
      <c r="AW22" s="6"/>
      <c r="AX22" s="6"/>
      <c r="AY22" s="84"/>
    </row>
    <row r="23" spans="1:51" ht="24" customHeight="1" x14ac:dyDescent="0.2">
      <c r="A23" s="62"/>
      <c r="B23" s="124"/>
      <c r="C23" s="12">
        <f>IF(AND($Q$7=""),"",$Q$7)</f>
        <v>1</v>
      </c>
      <c r="D23" s="16" t="str">
        <f>IF(AND($C23="",$E23=""),"",IF($C23&gt;$E23,"○",IF($C23=$E23,"△",IF($C23&lt;$E23,"●"))))</f>
        <v>△</v>
      </c>
      <c r="E23" s="17">
        <f>IF(AND($O$7=""),"",$O$7)</f>
        <v>1</v>
      </c>
      <c r="F23" s="12">
        <f>IF(AND(Q$11=""),"",Q$11)</f>
        <v>1</v>
      </c>
      <c r="G23" s="16" t="str">
        <f>IF(AND($F23="",$H23=""),"",IF($F23&gt;$H23,"○",IF($F23=$H23,"△",IF($F23&lt;$H23,"●"))))</f>
        <v>○</v>
      </c>
      <c r="H23" s="17">
        <f>IF(AND(O$11=""),"",O$11)</f>
        <v>0</v>
      </c>
      <c r="I23" s="12">
        <f>IF(AND($Q$15=""),"",$Q$15)</f>
        <v>3</v>
      </c>
      <c r="J23" s="16" t="str">
        <f>IF(AND($I23="",$K23=""),"",IF($I23&gt;$K23,"○",IF($I23=$K23,"△",IF($I23&lt;$K23,"●"))))</f>
        <v>○</v>
      </c>
      <c r="K23" s="17">
        <f>IF(AND($O$15=""),"",$O$15)</f>
        <v>0</v>
      </c>
      <c r="L23" s="12">
        <f>IF(AND($Q$19=""),"",$Q$19)</f>
        <v>3</v>
      </c>
      <c r="M23" s="16" t="str">
        <f>IF(AND($L23="",$N23=""),"",IF($L23&gt;$N23,"○",IF($L23=$N23,"△",IF($L23&lt;$N23,"●"))))</f>
        <v>○</v>
      </c>
      <c r="N23" s="17">
        <f>IF(AND($O$19=""),"",$O$19)</f>
        <v>0</v>
      </c>
      <c r="O23" s="69"/>
      <c r="P23" s="70"/>
      <c r="Q23" s="71"/>
      <c r="R23" s="33">
        <v>4</v>
      </c>
      <c r="S23" s="34" t="str">
        <f>IF(AND($R23="",$T23=""),"",IF($R23&gt;$T23,"○",IF($R23=$T23,"△",IF($R23&lt;$T23,"●"))))</f>
        <v>○</v>
      </c>
      <c r="T23" s="35">
        <v>1</v>
      </c>
      <c r="U23" s="33">
        <v>1</v>
      </c>
      <c r="V23" s="34" t="str">
        <f>IF(AND($U23="",$W23=""),"",IF($U23&gt;$W23,"○",IF($U23=$W23,"△",IF($U23&lt;$W23,"●"))))</f>
        <v>●</v>
      </c>
      <c r="W23" s="35">
        <v>3</v>
      </c>
      <c r="X23" s="33">
        <v>4</v>
      </c>
      <c r="Y23" s="34" t="str">
        <f>IF(AND($X23="",$Z23=""),"",IF($X23&gt;$Z23,"○",IF($X23=$Z23,"△",IF($X23&lt;$Z23,"●"))))</f>
        <v>○</v>
      </c>
      <c r="Z23" s="35">
        <v>0</v>
      </c>
      <c r="AA23" s="33">
        <v>4</v>
      </c>
      <c r="AB23" s="34" t="str">
        <f>IF(AND($AA23="",$AC23=""),"",IF($AA23&gt;$AC23,"○",IF($AA23=$AC23,"△",IF($AA23&lt;$AC23,"●"))))</f>
        <v>○</v>
      </c>
      <c r="AC23" s="35">
        <v>0</v>
      </c>
      <c r="AD23" s="33">
        <v>2</v>
      </c>
      <c r="AE23" s="34" t="str">
        <f>IF(AND($AD23="",$AF23=""),"",IF($AD23&gt;$AF23,"○",IF($AD23=$AF23,"△",IF($AD23&lt;$AF23,"●"))))</f>
        <v>○</v>
      </c>
      <c r="AF23" s="35">
        <v>0</v>
      </c>
      <c r="AG23" s="33">
        <v>0</v>
      </c>
      <c r="AH23" s="34" t="str">
        <f>IF(AND($AG23="",$AI23=""),"",IF($AG23&gt;$AI23,"○",IF($AG23=$AI23,"△",IF($AG23&lt;$AI23,"●"))))</f>
        <v>●</v>
      </c>
      <c r="AI23" s="35">
        <v>3</v>
      </c>
      <c r="AJ23" s="77"/>
      <c r="AK23" s="77"/>
      <c r="AL23" s="77"/>
      <c r="AM23" s="77"/>
      <c r="AN23" s="77"/>
      <c r="AO23" s="77"/>
      <c r="AP23" s="77"/>
      <c r="AQ23" s="77"/>
      <c r="AR23" s="127"/>
      <c r="AS23" s="46">
        <f>COUNTIF(C23:AI23,"○")*3</f>
        <v>21</v>
      </c>
      <c r="AT23" s="13">
        <f>COUNTIF(C23:AI23,"△")*1</f>
        <v>1</v>
      </c>
      <c r="AU23" s="13">
        <f>COUNTIF(C23:AI23,"●")*0</f>
        <v>0</v>
      </c>
      <c r="AV23" s="14" t="str">
        <f>B20</f>
        <v>桜町</v>
      </c>
      <c r="AW23" s="14"/>
      <c r="AX23" s="6"/>
      <c r="AY23" s="84"/>
    </row>
    <row r="24" spans="1:51" ht="20.100000000000001" customHeight="1" x14ac:dyDescent="0.2">
      <c r="A24" s="60">
        <v>6</v>
      </c>
      <c r="B24" s="122" t="s">
        <v>44</v>
      </c>
      <c r="C24" s="145">
        <f>IF(AND($R$4=""),"",$R$4)</f>
        <v>42859</v>
      </c>
      <c r="D24" s="146"/>
      <c r="E24" s="147"/>
      <c r="F24" s="145">
        <f>IF(AND($R$8=""),"",$R$8)</f>
        <v>42859</v>
      </c>
      <c r="G24" s="146"/>
      <c r="H24" s="147"/>
      <c r="I24" s="145">
        <f>IF(AND($R$12=""),"",$R$12)</f>
        <v>42890</v>
      </c>
      <c r="J24" s="146"/>
      <c r="K24" s="147"/>
      <c r="L24" s="145">
        <f>IF(AND($R$16=""),"",$R$16)</f>
        <v>42904</v>
      </c>
      <c r="M24" s="146"/>
      <c r="N24" s="147"/>
      <c r="O24" s="145">
        <f>IF(AND($R$20=""),"",$R$20)</f>
        <v>42855</v>
      </c>
      <c r="P24" s="146"/>
      <c r="Q24" s="147"/>
      <c r="R24" s="63"/>
      <c r="S24" s="64"/>
      <c r="T24" s="65"/>
      <c r="U24" s="151">
        <v>42897</v>
      </c>
      <c r="V24" s="152"/>
      <c r="W24" s="153"/>
      <c r="X24" s="151">
        <v>42855</v>
      </c>
      <c r="Y24" s="152"/>
      <c r="Z24" s="153"/>
      <c r="AA24" s="151">
        <v>42903</v>
      </c>
      <c r="AB24" s="152"/>
      <c r="AC24" s="153"/>
      <c r="AD24" s="151">
        <v>42847</v>
      </c>
      <c r="AE24" s="152"/>
      <c r="AF24" s="153"/>
      <c r="AG24" s="151">
        <v>42897</v>
      </c>
      <c r="AH24" s="152"/>
      <c r="AI24" s="153"/>
      <c r="AJ24" s="75">
        <f t="shared" ref="AJ24" si="35">IF(AND($D27="",$G27="",$J27="",$M27="",$P27="",$S27="",$V27="",$Y27="",$AB27="",$AE27="",$AH27=""),"",SUM((COUNTIF($C27:$AI27,"○")),(COUNTIF($C27:$AI27,"●")),(COUNTIF($C27:$AI27,"△"))))</f>
        <v>10</v>
      </c>
      <c r="AK24" s="75">
        <f t="shared" ref="AK24" si="36">IF(AND($D27="",$G27="",$J27="",$M27="",$P27="",$S27="",$V27="",$Y27="",$AB27="",$AE27="",$AH27=""),"",SUM($AS27:$AU27))</f>
        <v>16</v>
      </c>
      <c r="AL24" s="75">
        <f t="shared" ref="AL24" si="37">IF(AND($D27="",$G27="",$J27="",$J27="",$M27="",$P27="",$S27="",$V27="",$Y27="",$AB27="",$AE27="",$AH27=""),"",COUNTIF(C27:AI27,"○"))</f>
        <v>5</v>
      </c>
      <c r="AM24" s="75">
        <f t="shared" ref="AM24" si="38">IF(AND($D27="",$G27="",$J27="",$J27="",$M27="",$P27="",$S27="",$V27="",$Y27="",$AB27="",$AE27="",$AH27=""),"",COUNTIF(C27:AI27,"●"))</f>
        <v>4</v>
      </c>
      <c r="AN24" s="75">
        <f t="shared" ref="AN24" si="39">IF(AND($D27="",$G27="",$J27="",$J27="",$M27="",$P27="",$S27="",$V27="",$Y27="",$AB27="",$AE27="",$AH27=""),"",COUNTIF(C27:AI27,"△"))</f>
        <v>1</v>
      </c>
      <c r="AO24" s="75">
        <f t="shared" ref="AO24" si="40">IF(AND($C27="",$F27="",$I27="",$L27="",$O27="",$R27="",$U27="",$X27="",$AA27="",$AD27="",$AG27=""),"",SUM($C27,$F27,$I27,$L27,$O27,$R27,$U27,$X27,$AA27,$AD27,$AG27))</f>
        <v>23</v>
      </c>
      <c r="AP24" s="75">
        <f t="shared" ref="AP24" si="41">IF(AND($E27="",$H27="",$K27="",$N27="",$Q27="",$T27="",$W27="",$Z27="",$AC27="",$AF27="",$AI27=""),"",SUM($E27,$H27,$K27,$N27,$Q27,$T27,$W27,$Z27,$AC27,$AF27,$AI27))</f>
        <v>25</v>
      </c>
      <c r="AQ24" s="75">
        <f t="shared" ref="AQ24" si="42">IF(AND($AO24="",$AP24=""),"",($AO24-$AP24))</f>
        <v>-2</v>
      </c>
      <c r="AR24" s="125">
        <f>IF(AND($AJ24=""),"",RANK(AY24,AY$4:AY$47))</f>
        <v>7</v>
      </c>
      <c r="AS24" s="45"/>
      <c r="AT24" s="11"/>
      <c r="AV24" s="6"/>
      <c r="AW24" s="6"/>
      <c r="AX24" s="6"/>
      <c r="AY24" s="84">
        <f t="shared" ref="AY24" si="43">IFERROR(AK24+AQ24*0.01,"")</f>
        <v>15.98</v>
      </c>
    </row>
    <row r="25" spans="1:51" ht="20.100000000000001" customHeight="1" x14ac:dyDescent="0.2">
      <c r="A25" s="61"/>
      <c r="B25" s="123"/>
      <c r="C25" s="142" t="str">
        <f>IF(AND($R$5=""),"",$R$5)</f>
        <v>緑地G</v>
      </c>
      <c r="D25" s="143"/>
      <c r="E25" s="144"/>
      <c r="F25" s="142" t="str">
        <f>IF(AND($R$9=""),"",$R$9)</f>
        <v>緑地G</v>
      </c>
      <c r="G25" s="143"/>
      <c r="H25" s="144"/>
      <c r="I25" s="142" t="str">
        <f>IF(AND($R$13=""),"",$R$13)</f>
        <v>緑地G</v>
      </c>
      <c r="J25" s="143"/>
      <c r="K25" s="144"/>
      <c r="L25" s="142" t="str">
        <f>IF(AND($R$17=""),"",$R$17)</f>
        <v>緑地G</v>
      </c>
      <c r="M25" s="143"/>
      <c r="N25" s="144"/>
      <c r="O25" s="142" t="str">
        <f>IF(AND($R$21=""),"",$R$21)</f>
        <v>緑地G</v>
      </c>
      <c r="P25" s="143"/>
      <c r="Q25" s="144"/>
      <c r="R25" s="66"/>
      <c r="S25" s="67"/>
      <c r="T25" s="68"/>
      <c r="U25" s="154" t="s">
        <v>25</v>
      </c>
      <c r="V25" s="155"/>
      <c r="W25" s="156"/>
      <c r="X25" s="154" t="s">
        <v>25</v>
      </c>
      <c r="Y25" s="155"/>
      <c r="Z25" s="156"/>
      <c r="AA25" s="154" t="s">
        <v>90</v>
      </c>
      <c r="AB25" s="155"/>
      <c r="AC25" s="156"/>
      <c r="AD25" s="154" t="s">
        <v>25</v>
      </c>
      <c r="AE25" s="155"/>
      <c r="AF25" s="156"/>
      <c r="AG25" s="154" t="s">
        <v>25</v>
      </c>
      <c r="AH25" s="155"/>
      <c r="AI25" s="156"/>
      <c r="AJ25" s="76"/>
      <c r="AK25" s="76"/>
      <c r="AL25" s="76"/>
      <c r="AM25" s="76"/>
      <c r="AN25" s="76"/>
      <c r="AO25" s="76"/>
      <c r="AP25" s="76"/>
      <c r="AQ25" s="76"/>
      <c r="AR25" s="126"/>
      <c r="AS25" s="45"/>
      <c r="AT25" s="11"/>
      <c r="AV25" s="6"/>
      <c r="AW25" s="6"/>
      <c r="AX25" s="6"/>
      <c r="AY25" s="84"/>
    </row>
    <row r="26" spans="1:51" ht="20.100000000000001" customHeight="1" x14ac:dyDescent="0.2">
      <c r="A26" s="61"/>
      <c r="B26" s="123"/>
      <c r="C26" s="103" t="str">
        <f>IF(AND($R$6=""),"",$R$6)</f>
        <v/>
      </c>
      <c r="D26" s="104"/>
      <c r="E26" s="105"/>
      <c r="F26" s="103" t="str">
        <f>IF(AND($R$10=""),"",$R$10)</f>
        <v/>
      </c>
      <c r="G26" s="104"/>
      <c r="H26" s="105"/>
      <c r="I26" s="103" t="str">
        <f>IF(AND($R$14=""),"",$R$14)</f>
        <v/>
      </c>
      <c r="J26" s="104"/>
      <c r="K26" s="105"/>
      <c r="L26" s="103" t="str">
        <f>IF(AND($R$18=""),"",$R$18)</f>
        <v/>
      </c>
      <c r="M26" s="104"/>
      <c r="N26" s="105"/>
      <c r="O26" s="103" t="str">
        <f>IF(AND($R$22=""),"",$R$22)</f>
        <v/>
      </c>
      <c r="P26" s="104"/>
      <c r="Q26" s="105"/>
      <c r="R26" s="66"/>
      <c r="S26" s="67"/>
      <c r="T26" s="68"/>
      <c r="U26" s="78"/>
      <c r="V26" s="79"/>
      <c r="W26" s="80"/>
      <c r="X26" s="78"/>
      <c r="Y26" s="79"/>
      <c r="Z26" s="80"/>
      <c r="AA26" s="78"/>
      <c r="AB26" s="79"/>
      <c r="AC26" s="80"/>
      <c r="AD26" s="78"/>
      <c r="AE26" s="79"/>
      <c r="AF26" s="80"/>
      <c r="AG26" s="78"/>
      <c r="AH26" s="79"/>
      <c r="AI26" s="80"/>
      <c r="AJ26" s="76"/>
      <c r="AK26" s="76"/>
      <c r="AL26" s="76"/>
      <c r="AM26" s="76"/>
      <c r="AN26" s="76"/>
      <c r="AO26" s="76"/>
      <c r="AP26" s="76"/>
      <c r="AQ26" s="76"/>
      <c r="AR26" s="126"/>
      <c r="AS26" s="45"/>
      <c r="AT26" s="11"/>
      <c r="AV26" s="6"/>
      <c r="AW26" s="6"/>
      <c r="AX26" s="6"/>
      <c r="AY26" s="84"/>
    </row>
    <row r="27" spans="1:51" ht="24" customHeight="1" x14ac:dyDescent="0.2">
      <c r="A27" s="62"/>
      <c r="B27" s="124"/>
      <c r="C27" s="12">
        <f>IF(AND($T$7=""),"",$T$7)</f>
        <v>1</v>
      </c>
      <c r="D27" s="16" t="str">
        <f>IF(AND($C27="",$E27=""),"",IF($C27&gt;$E27,"○",IF($C27=$E27,"△",IF($C27&lt;$E27,"●"))))</f>
        <v>●</v>
      </c>
      <c r="E27" s="17">
        <f>IF(AND($R$7=""),"",$R$7)</f>
        <v>5</v>
      </c>
      <c r="F27" s="12">
        <f>IF(AND(T$11=""),"",T$11)</f>
        <v>1</v>
      </c>
      <c r="G27" s="16" t="str">
        <f>IF(AND($F27="",$H27=""),"",IF($F27&gt;$H27,"○",IF($F27=$H27,"△",IF($F27&lt;$H27,"●"))))</f>
        <v>●</v>
      </c>
      <c r="H27" s="17">
        <f>IF(AND(R$11=""),"",R$11)</f>
        <v>4</v>
      </c>
      <c r="I27" s="12">
        <f>IF(AND($T$15=""),"",$T$15)</f>
        <v>0</v>
      </c>
      <c r="J27" s="16" t="str">
        <f>IF(AND($I27="",$K27=""),"",IF($I27&gt;$K27,"○",IF($I27=$K27,"△",IF($I27&lt;$K27,"●"))))</f>
        <v>△</v>
      </c>
      <c r="K27" s="17">
        <f>IF(AND($R$15=""),"",$R$15)</f>
        <v>0</v>
      </c>
      <c r="L27" s="12">
        <f>IF(AND($T$19=""),"",$T$19)</f>
        <v>4</v>
      </c>
      <c r="M27" s="16" t="str">
        <f>IF(AND($L27="",$N27=""),"",IF($L27&gt;$N27,"○",IF($L27=$N27,"△",IF($L27&lt;$N27,"●"))))</f>
        <v>○</v>
      </c>
      <c r="N27" s="17">
        <f>IF(AND($R$19=""),"",$R$19)</f>
        <v>0</v>
      </c>
      <c r="O27" s="12">
        <f>IF(AND($T$23=""),"",$T$23)</f>
        <v>1</v>
      </c>
      <c r="P27" s="16" t="str">
        <f>IF(AND($O27="",$Q27=""),"",IF($O27&gt;$Q27,"○",IF($O27=$Q27,"△",IF($O27&lt;$Q27,"●"))))</f>
        <v>●</v>
      </c>
      <c r="Q27" s="17">
        <f>IF(AND($R$23=""),"",$R$23)</f>
        <v>4</v>
      </c>
      <c r="R27" s="69"/>
      <c r="S27" s="70"/>
      <c r="T27" s="71"/>
      <c r="U27" s="33">
        <v>4</v>
      </c>
      <c r="V27" s="34" t="str">
        <f>IF(AND($U27="",$W27=""),"",IF($U27&gt;$W27,"○",IF($U27=$W27,"△",IF($U27&lt;$W27,"●"))))</f>
        <v>○</v>
      </c>
      <c r="W27" s="35">
        <v>1</v>
      </c>
      <c r="X27" s="33">
        <v>5</v>
      </c>
      <c r="Y27" s="34" t="str">
        <f>IF(AND($X27="",$Z27=""),"",IF($X27&gt;$Z27,"○",IF($X27=$Z27,"△",IF($X27&lt;$Z27,"●"))))</f>
        <v>○</v>
      </c>
      <c r="Z27" s="35">
        <v>1</v>
      </c>
      <c r="AA27" s="33">
        <v>4</v>
      </c>
      <c r="AB27" s="34" t="str">
        <f>IF(AND($AA27="",$AC27=""),"",IF($AA27&gt;$AC27,"○",IF($AA27=$AC27,"△",IF($AA27&lt;$AC27,"●"))))</f>
        <v>○</v>
      </c>
      <c r="AC27" s="35">
        <v>2</v>
      </c>
      <c r="AD27" s="33">
        <v>2</v>
      </c>
      <c r="AE27" s="34" t="str">
        <f>IF(AND($AD27="",$AF27=""),"",IF($AD27&gt;$AF27,"○",IF($AD27=$AF27,"△",IF($AD27&lt;$AF27,"●"))))</f>
        <v>○</v>
      </c>
      <c r="AF27" s="35">
        <v>1</v>
      </c>
      <c r="AG27" s="33">
        <v>1</v>
      </c>
      <c r="AH27" s="34" t="str">
        <f>IF(AND($AG27="",$AI27=""),"",IF($AG27&gt;$AI27,"○",IF($AG27=$AI27,"△",IF($AG27&lt;$AI27,"●"))))</f>
        <v>●</v>
      </c>
      <c r="AI27" s="35">
        <v>7</v>
      </c>
      <c r="AJ27" s="77"/>
      <c r="AK27" s="77"/>
      <c r="AL27" s="77"/>
      <c r="AM27" s="77"/>
      <c r="AN27" s="77"/>
      <c r="AO27" s="77"/>
      <c r="AP27" s="77"/>
      <c r="AQ27" s="77"/>
      <c r="AR27" s="127"/>
      <c r="AS27" s="46">
        <f>COUNTIF(C27:AI27,"○")*3</f>
        <v>15</v>
      </c>
      <c r="AT27" s="13">
        <f>COUNTIF(C27:AI27,"△")*1</f>
        <v>1</v>
      </c>
      <c r="AU27" s="13">
        <f>COUNTIF(C27:AI27,"●")*0</f>
        <v>0</v>
      </c>
      <c r="AV27" s="14" t="str">
        <f>B24</f>
        <v>テキサス</v>
      </c>
      <c r="AW27" s="14"/>
      <c r="AX27" s="6"/>
      <c r="AY27" s="84"/>
    </row>
    <row r="28" spans="1:51" ht="20.100000000000001" customHeight="1" x14ac:dyDescent="0.2">
      <c r="A28" s="60">
        <v>7</v>
      </c>
      <c r="B28" s="122" t="s">
        <v>45</v>
      </c>
      <c r="C28" s="145">
        <f>IF(AND($U$4=""),"",$U$4)</f>
        <v>42859</v>
      </c>
      <c r="D28" s="146"/>
      <c r="E28" s="147"/>
      <c r="F28" s="145">
        <f>IF(AND($U$8=""),"",$U$8)</f>
        <v>42859</v>
      </c>
      <c r="G28" s="146"/>
      <c r="H28" s="147"/>
      <c r="I28" s="145">
        <f>IF(AND($U$12=""),"",$U$12)</f>
        <v>42890</v>
      </c>
      <c r="J28" s="146"/>
      <c r="K28" s="147"/>
      <c r="L28" s="145">
        <f>IF(AND($U$16=""),"",$U$16)</f>
        <v>42897</v>
      </c>
      <c r="M28" s="146"/>
      <c r="N28" s="147"/>
      <c r="O28" s="145">
        <f>IF(AND($U$20=""),"",$U$20)</f>
        <v>42855</v>
      </c>
      <c r="P28" s="146"/>
      <c r="Q28" s="147"/>
      <c r="R28" s="145">
        <f>IF(AND($U$24=""),"",$U$24)</f>
        <v>42897</v>
      </c>
      <c r="S28" s="146"/>
      <c r="T28" s="147"/>
      <c r="U28" s="94"/>
      <c r="V28" s="95"/>
      <c r="W28" s="96"/>
      <c r="X28" s="151">
        <v>42855</v>
      </c>
      <c r="Y28" s="152"/>
      <c r="Z28" s="153"/>
      <c r="AA28" s="151">
        <v>42890</v>
      </c>
      <c r="AB28" s="152"/>
      <c r="AC28" s="153"/>
      <c r="AD28" s="151">
        <v>42904</v>
      </c>
      <c r="AE28" s="152"/>
      <c r="AF28" s="153"/>
      <c r="AG28" s="151">
        <v>42904</v>
      </c>
      <c r="AH28" s="152"/>
      <c r="AI28" s="153"/>
      <c r="AJ28" s="75">
        <v>10</v>
      </c>
      <c r="AK28" s="75">
        <f t="shared" ref="AK28" si="44">IF(AND($D31="",$G31="",$J31="",$M31="",$P31="",$S31="",$V31="",$Y31="",$AB31="",$AE31="",$AH31=""),"",SUM($AS31:$AU31))</f>
        <v>16</v>
      </c>
      <c r="AL28" s="75">
        <f t="shared" ref="AL28" si="45">IF(AND($D31="",$G31="",$J31="",$J31="",$M31="",$P31="",$S31="",$V31="",$Y31="",$AB31="",$AE31="",$AH31=""),"",COUNTIF(C31:AI31,"○"))</f>
        <v>5</v>
      </c>
      <c r="AM28" s="75">
        <f t="shared" ref="AM28" si="46">IF(AND($D31="",$G31="",$J31="",$J31="",$M31="",$P31="",$S31="",$V31="",$Y31="",$AB31="",$AE31="",$AH31=""),"",COUNTIF(C31:AI31,"●"))</f>
        <v>4</v>
      </c>
      <c r="AN28" s="75">
        <f t="shared" ref="AN28" si="47">IF(AND($D31="",$G31="",$J31="",$J31="",$M31="",$P31="",$S31="",$V31="",$Y31="",$AB31="",$AE31="",$AH31=""),"",COUNTIF(C31:AI31,"△"))</f>
        <v>1</v>
      </c>
      <c r="AO28" s="75">
        <f t="shared" ref="AO28" si="48">IF(AND($C31="",$F31="",$I31="",$L31="",$O31="",$R31="",$U31="",$X31="",$AA31="",$AD31="",$AG31=""),"",SUM($C31,$F31,$I31,$L31,$O31,$R31,$U31,$X31,$AA31,$AD31,$AG31))</f>
        <v>25</v>
      </c>
      <c r="AP28" s="75">
        <f t="shared" ref="AP28" si="49">IF(AND($E31="",$H31="",$K31="",$N31="",$Q31="",$T31="",$W31="",$Z31="",$AC31="",$AF31="",$AI31=""),"",SUM($E31,$H31,$K31,$N31,$Q31,$T31,$W31,$Z31,$AC31,$AF31,$AI31))</f>
        <v>22</v>
      </c>
      <c r="AQ28" s="75">
        <f t="shared" ref="AQ28" si="50">IF(AND($AO28="",$AP28=""),"",($AO28-$AP28))</f>
        <v>3</v>
      </c>
      <c r="AR28" s="125">
        <f>IF(AND($AJ28=""),"",RANK(AY28,AY$4:AY$47))</f>
        <v>6</v>
      </c>
      <c r="AS28" s="45"/>
      <c r="AT28" s="11"/>
      <c r="AV28" s="6"/>
      <c r="AW28" s="6"/>
      <c r="AX28" s="6"/>
      <c r="AY28" s="84">
        <f t="shared" ref="AY28" si="51">IFERROR(AK28+AQ28*0.01,"")</f>
        <v>16.03</v>
      </c>
    </row>
    <row r="29" spans="1:51" ht="20.100000000000001" customHeight="1" x14ac:dyDescent="0.2">
      <c r="A29" s="61"/>
      <c r="B29" s="123"/>
      <c r="C29" s="142" t="str">
        <f>IF(AND($U$5=""),"",$U$5)</f>
        <v>緑地G</v>
      </c>
      <c r="D29" s="143"/>
      <c r="E29" s="144"/>
      <c r="F29" s="142" t="str">
        <f>IF(AND($U$9=""),"",$U$9)</f>
        <v>緑地G</v>
      </c>
      <c r="G29" s="143"/>
      <c r="H29" s="144"/>
      <c r="I29" s="142" t="str">
        <f>IF(AND($U$13=""),"",$U$13)</f>
        <v>緑地G</v>
      </c>
      <c r="J29" s="143"/>
      <c r="K29" s="144"/>
      <c r="L29" s="142" t="str">
        <f>IF(AND($U$17=""),"",$U$17)</f>
        <v>緑地G</v>
      </c>
      <c r="M29" s="143"/>
      <c r="N29" s="144"/>
      <c r="O29" s="142" t="str">
        <f>IF(AND($U$21=""),"",$U$21)</f>
        <v>緑地G</v>
      </c>
      <c r="P29" s="143"/>
      <c r="Q29" s="144"/>
      <c r="R29" s="142" t="str">
        <f>IF(AND($U$25=""),"",$U$25)</f>
        <v>緑地G</v>
      </c>
      <c r="S29" s="143"/>
      <c r="T29" s="144"/>
      <c r="U29" s="97"/>
      <c r="V29" s="98"/>
      <c r="W29" s="99"/>
      <c r="X29" s="154" t="s">
        <v>25</v>
      </c>
      <c r="Y29" s="155"/>
      <c r="Z29" s="156"/>
      <c r="AA29" s="154" t="s">
        <v>25</v>
      </c>
      <c r="AB29" s="155"/>
      <c r="AC29" s="156"/>
      <c r="AD29" s="154" t="s">
        <v>25</v>
      </c>
      <c r="AE29" s="155"/>
      <c r="AF29" s="156"/>
      <c r="AG29" s="154" t="s">
        <v>25</v>
      </c>
      <c r="AH29" s="155"/>
      <c r="AI29" s="156"/>
      <c r="AJ29" s="76"/>
      <c r="AK29" s="76"/>
      <c r="AL29" s="76"/>
      <c r="AM29" s="76"/>
      <c r="AN29" s="76"/>
      <c r="AO29" s="76"/>
      <c r="AP29" s="76"/>
      <c r="AQ29" s="76"/>
      <c r="AR29" s="126"/>
      <c r="AS29" s="45"/>
      <c r="AT29" s="11"/>
      <c r="AV29" s="6"/>
      <c r="AW29" s="6"/>
      <c r="AX29" s="6"/>
      <c r="AY29" s="84"/>
    </row>
    <row r="30" spans="1:51" ht="20.100000000000001" customHeight="1" x14ac:dyDescent="0.2">
      <c r="A30" s="61"/>
      <c r="B30" s="123"/>
      <c r="C30" s="103" t="str">
        <f>IF(AND($U$6=""),"",$U$6)</f>
        <v/>
      </c>
      <c r="D30" s="104"/>
      <c r="E30" s="105"/>
      <c r="F30" s="103" t="str">
        <f>IF(AND($U$10=""),"",$U$10)</f>
        <v/>
      </c>
      <c r="G30" s="104"/>
      <c r="H30" s="105"/>
      <c r="I30" s="103" t="str">
        <f>IF(AND($U$14=""),"",$U$14)</f>
        <v/>
      </c>
      <c r="J30" s="104"/>
      <c r="K30" s="105"/>
      <c r="L30" s="103" t="str">
        <f>IF(AND($U$18=""),"",$U$18)</f>
        <v/>
      </c>
      <c r="M30" s="104"/>
      <c r="N30" s="105"/>
      <c r="O30" s="103" t="str">
        <f>IF(AND($U$22=""),"",$U$22)</f>
        <v/>
      </c>
      <c r="P30" s="104"/>
      <c r="Q30" s="105"/>
      <c r="R30" s="103" t="str">
        <f>IF(AND($U$26=""),"",$U$26)</f>
        <v/>
      </c>
      <c r="S30" s="104"/>
      <c r="T30" s="105"/>
      <c r="U30" s="97"/>
      <c r="V30" s="98"/>
      <c r="W30" s="99"/>
      <c r="X30" s="78"/>
      <c r="Y30" s="79"/>
      <c r="Z30" s="80"/>
      <c r="AA30" s="78"/>
      <c r="AB30" s="79"/>
      <c r="AC30" s="80"/>
      <c r="AD30" s="78"/>
      <c r="AE30" s="79"/>
      <c r="AF30" s="80"/>
      <c r="AG30" s="78"/>
      <c r="AH30" s="79"/>
      <c r="AI30" s="80"/>
      <c r="AJ30" s="76"/>
      <c r="AK30" s="76"/>
      <c r="AL30" s="76"/>
      <c r="AM30" s="76"/>
      <c r="AN30" s="76"/>
      <c r="AO30" s="76"/>
      <c r="AP30" s="76"/>
      <c r="AQ30" s="76"/>
      <c r="AR30" s="126"/>
      <c r="AS30" s="45"/>
      <c r="AT30" s="11"/>
      <c r="AV30" s="6"/>
      <c r="AW30" s="6"/>
      <c r="AX30" s="6"/>
      <c r="AY30" s="84"/>
    </row>
    <row r="31" spans="1:51" ht="24" customHeight="1" x14ac:dyDescent="0.2">
      <c r="A31" s="62"/>
      <c r="B31" s="124"/>
      <c r="C31" s="12">
        <f>IF(AND($W$7=""),"",$W$7)</f>
        <v>0</v>
      </c>
      <c r="D31" s="16" t="str">
        <f>IF(AND($C31="",$E31=""),"",IF($C31&gt;$E31,"○",IF($C31=$E31,"△",IF($C31&lt;$E31,"●"))))</f>
        <v>●</v>
      </c>
      <c r="E31" s="17">
        <f>IF(AND($U$7=""),"",$U$7)</f>
        <v>5</v>
      </c>
      <c r="F31" s="12">
        <f>IF(AND(W$11=""),"",W$11)</f>
        <v>0</v>
      </c>
      <c r="G31" s="16" t="str">
        <f>IF(AND($F31="",$H31=""),"",IF($F31&gt;$H31,"○",IF($F31=$H31,"△",IF($F31&lt;$H31,"●"))))</f>
        <v>△</v>
      </c>
      <c r="H31" s="17">
        <f>IF(AND(U$11=""),"",U$11)</f>
        <v>0</v>
      </c>
      <c r="I31" s="12">
        <f>IF(AND($W$15=""),"",$W$15)</f>
        <v>4</v>
      </c>
      <c r="J31" s="16" t="str">
        <f>IF(AND($I31="",$K31=""),"",IF($I31&gt;$K31,"○",IF($I31=$K31,"△",IF($I31&lt;$K31,"●"))))</f>
        <v>○</v>
      </c>
      <c r="K31" s="17">
        <f>IF(AND($U$15=""),"",$U$15)</f>
        <v>2</v>
      </c>
      <c r="L31" s="12">
        <f>IF(AND($W$19=""),"",$W$19)</f>
        <v>6</v>
      </c>
      <c r="M31" s="16" t="str">
        <f>IF(AND($L31="",$N31=""),"",IF($L31&gt;$N31,"○",IF($L31=$N31,"△",IF($L31&lt;$N31,"●"))))</f>
        <v>○</v>
      </c>
      <c r="N31" s="17">
        <f>IF(AND($U$19=""),"",$U$19)</f>
        <v>0</v>
      </c>
      <c r="O31" s="12">
        <f>IF(AND($W$23=""),"",$W$23)</f>
        <v>3</v>
      </c>
      <c r="P31" s="16" t="str">
        <f>IF(AND($O31="",$Q31=""),"",IF($O31&gt;$Q31,"○",IF($O31=$Q31,"△",IF($O31&lt;$Q31,"●"))))</f>
        <v>○</v>
      </c>
      <c r="Q31" s="17">
        <f>IF(AND($U$23=""),"",$U$23)</f>
        <v>1</v>
      </c>
      <c r="R31" s="12">
        <f>IF(AND($W$27=""),"",$W$27)</f>
        <v>1</v>
      </c>
      <c r="S31" s="16" t="str">
        <f>IF(AND($R31="",$T31=""),"",IF($R31&gt;$T31,"○",IF($R31=$T31,"△",IF($R31&lt;$T31,"●"))))</f>
        <v>●</v>
      </c>
      <c r="T31" s="17">
        <f>IF(AND($U$27=""),"",$U$27)</f>
        <v>4</v>
      </c>
      <c r="U31" s="100"/>
      <c r="V31" s="101"/>
      <c r="W31" s="102"/>
      <c r="X31" s="33">
        <v>4</v>
      </c>
      <c r="Y31" s="34" t="str">
        <f>IF(AND($X31="",$Z31=""),"",IF($X31&gt;$Z31,"○",IF($X31=$Z31,"△",IF($X31&lt;$Z31,"●"))))</f>
        <v>○</v>
      </c>
      <c r="Z31" s="35">
        <v>1</v>
      </c>
      <c r="AA31" s="33">
        <v>6</v>
      </c>
      <c r="AB31" s="34" t="str">
        <f>IF(AND($AA31="",$AC31=""),"",IF($AA31&gt;$AC31,"○",IF($AA31=$AC31,"△",IF($AA31&lt;$AC31,"●"))))</f>
        <v>○</v>
      </c>
      <c r="AC31" s="35">
        <v>2</v>
      </c>
      <c r="AD31" s="33">
        <v>1</v>
      </c>
      <c r="AE31" s="34" t="str">
        <f>IF(AND($AD31="",$AF31=""),"",IF($AD31&gt;$AF31,"○",IF($AD31=$AF31,"△",IF($AD31&lt;$AF31,"●"))))</f>
        <v>●</v>
      </c>
      <c r="AF31" s="35">
        <v>3</v>
      </c>
      <c r="AG31" s="33">
        <v>0</v>
      </c>
      <c r="AH31" s="34" t="str">
        <f>IF(AND($AG31="",$AI31=""),"",IF($AG31&gt;$AI31,"○",IF($AG31=$AI31,"△",IF($AG31&lt;$AI31,"●"))))</f>
        <v>●</v>
      </c>
      <c r="AI31" s="35">
        <v>4</v>
      </c>
      <c r="AJ31" s="77"/>
      <c r="AK31" s="77"/>
      <c r="AL31" s="77"/>
      <c r="AM31" s="77"/>
      <c r="AN31" s="77"/>
      <c r="AO31" s="77"/>
      <c r="AP31" s="77"/>
      <c r="AQ31" s="77"/>
      <c r="AR31" s="127"/>
      <c r="AS31" s="46">
        <f>COUNTIF(C31:AI31,"○")*3</f>
        <v>15</v>
      </c>
      <c r="AT31" s="13">
        <f>COUNTIF(C31:AI31,"△")*1</f>
        <v>1</v>
      </c>
      <c r="AU31" s="13">
        <f>COUNTIF(C31:AI31,"●")*0</f>
        <v>0</v>
      </c>
      <c r="AV31" s="14" t="str">
        <f>B28</f>
        <v>烏山</v>
      </c>
      <c r="AW31" s="14"/>
      <c r="AX31" s="6"/>
      <c r="AY31" s="84"/>
    </row>
    <row r="32" spans="1:51" ht="20.100000000000001" customHeight="1" x14ac:dyDescent="0.2">
      <c r="A32" s="60">
        <v>8</v>
      </c>
      <c r="B32" s="122" t="s">
        <v>46</v>
      </c>
      <c r="C32" s="145">
        <f>IF(AND($X$4=""),"",$X$4)</f>
        <v>42904</v>
      </c>
      <c r="D32" s="146"/>
      <c r="E32" s="147"/>
      <c r="F32" s="145">
        <f>IF(AND($X$8=""),"",$X$8)</f>
        <v>42876</v>
      </c>
      <c r="G32" s="146"/>
      <c r="H32" s="147"/>
      <c r="I32" s="145">
        <f>IF(AND($X$12=""),"",$X$12)</f>
        <v>42859</v>
      </c>
      <c r="J32" s="146"/>
      <c r="K32" s="147"/>
      <c r="L32" s="145">
        <f>IF(AND($X$16=""),"",$X$16)</f>
        <v>42875</v>
      </c>
      <c r="M32" s="146"/>
      <c r="N32" s="147"/>
      <c r="O32" s="145">
        <f>IF(AND($X$20=""),"",$X$20)</f>
        <v>42890</v>
      </c>
      <c r="P32" s="146"/>
      <c r="Q32" s="147"/>
      <c r="R32" s="145">
        <f>IF(AND($X$24=""),"",$X$24)</f>
        <v>42855</v>
      </c>
      <c r="S32" s="146"/>
      <c r="T32" s="147"/>
      <c r="U32" s="145">
        <f>IF(AND($X$28=""),"",$X$28)</f>
        <v>42855</v>
      </c>
      <c r="V32" s="146"/>
      <c r="W32" s="147"/>
      <c r="X32" s="63"/>
      <c r="Y32" s="64"/>
      <c r="Z32" s="65"/>
      <c r="AA32" s="151">
        <v>42869</v>
      </c>
      <c r="AB32" s="152"/>
      <c r="AC32" s="153"/>
      <c r="AD32" s="151">
        <v>42869</v>
      </c>
      <c r="AE32" s="152"/>
      <c r="AF32" s="153"/>
      <c r="AG32" s="151">
        <v>42859</v>
      </c>
      <c r="AH32" s="152"/>
      <c r="AI32" s="153"/>
      <c r="AJ32" s="75">
        <f t="shared" ref="AJ32" si="52">IF(AND($D35="",$G35="",$J35="",$M35="",$P35="",$S35="",$V35="",$Y35="",$AB35="",$AE35="",$AH35=""),"",SUM((COUNTIF($C35:$AI35,"○")),(COUNTIF($C35:$AI35,"●")),(COUNTIF($C35:$AI35,"△"))))</f>
        <v>10</v>
      </c>
      <c r="AK32" s="75">
        <f t="shared" ref="AK32" si="53">IF(AND($D35="",$G35="",$J35="",$M35="",$P35="",$S35="",$V35="",$Y35="",$AB35="",$AE35="",$AH35=""),"",SUM($AS35:$AU35))</f>
        <v>3</v>
      </c>
      <c r="AL32" s="75">
        <f t="shared" ref="AL32" si="54">IF(AND($D35="",$G35="",$J35="",$J35="",$M35="",$P35="",$S35="",$V35="",$Y35="",$AB35="",$AE35="",$AH35=""),"",COUNTIF(C35:AI35,"○"))</f>
        <v>1</v>
      </c>
      <c r="AM32" s="75">
        <f t="shared" ref="AM32" si="55">IF(AND($D35="",$G35="",$J35="",$J35="",$M35="",$P35="",$S35="",$V35="",$Y35="",$AB35="",$AE35="",$AH35=""),"",COUNTIF(C35:AI35,"●"))</f>
        <v>9</v>
      </c>
      <c r="AN32" s="75">
        <f t="shared" ref="AN32" si="56">IF(AND($D35="",$G35="",$J35="",$J35="",$M35="",$P35="",$S35="",$V35="",$Y35="",$AB35="",$AE35="",$AH35=""),"",COUNTIF(C35:AI35,"△"))</f>
        <v>0</v>
      </c>
      <c r="AO32" s="75">
        <f t="shared" ref="AO32" si="57">IF(AND($C35="",$F35="",$I35="",$L35="",$O35="",$R35="",$U35="",$X35="",$AA35="",$AD35="",$AG35=""),"",SUM($C35,$F35,$I35,$L35,$O35,$R35,$U35,$X35,$AA35,$AD35,$AG35))</f>
        <v>8</v>
      </c>
      <c r="AP32" s="75">
        <f t="shared" ref="AP32" si="58">IF(AND($E35="",$H35="",$K35="",$N35="",$Q35="",$T35="",$W35="",$Z35="",$AC35="",$AF35="",$AI35=""),"",SUM($E35,$H35,$K35,$N35,$Q35,$T35,$W35,$Z35,$AC35,$AF35,$AI35))</f>
        <v>52</v>
      </c>
      <c r="AQ32" s="75">
        <f t="shared" ref="AQ32" si="59">IF(AND($AO32="",$AP32=""),"",($AO32-$AP32))</f>
        <v>-44</v>
      </c>
      <c r="AR32" s="125">
        <f>IF(AND($AJ32=""),"",RANK(AY32,AY$4:AY$47))</f>
        <v>11</v>
      </c>
      <c r="AS32" s="45"/>
      <c r="AT32" s="11"/>
      <c r="AV32" s="6"/>
      <c r="AW32" s="6"/>
      <c r="AX32" s="6"/>
      <c r="AY32" s="84">
        <f t="shared" ref="AY32" si="60">IFERROR(AK32+AQ32*0.01,"")</f>
        <v>2.56</v>
      </c>
    </row>
    <row r="33" spans="1:51" ht="20.100000000000001" customHeight="1" x14ac:dyDescent="0.2">
      <c r="A33" s="61"/>
      <c r="B33" s="123"/>
      <c r="C33" s="142" t="str">
        <f>IF(AND($X$5=""),"",$X$5)</f>
        <v>緑地G</v>
      </c>
      <c r="D33" s="143"/>
      <c r="E33" s="144"/>
      <c r="F33" s="142" t="str">
        <f>IF(AND($X$9=""),"",$X$9)</f>
        <v>緑地G</v>
      </c>
      <c r="G33" s="143"/>
      <c r="H33" s="144"/>
      <c r="I33" s="142" t="str">
        <f>IF(AND($X$13=""),"",$X$13)</f>
        <v>緑地G</v>
      </c>
      <c r="J33" s="143"/>
      <c r="K33" s="144"/>
      <c r="L33" s="142" t="str">
        <f>IF(AND($X$17=""),"",$X$17)</f>
        <v>緑地G</v>
      </c>
      <c r="M33" s="143"/>
      <c r="N33" s="144"/>
      <c r="O33" s="142" t="str">
        <f>IF(AND($X$21=""),"",$X$21)</f>
        <v>緑地G</v>
      </c>
      <c r="P33" s="143"/>
      <c r="Q33" s="144"/>
      <c r="R33" s="142" t="str">
        <f>IF(AND($X$25=""),"",$X$25)</f>
        <v>緑地G</v>
      </c>
      <c r="S33" s="143"/>
      <c r="T33" s="144"/>
      <c r="U33" s="142" t="str">
        <f>IF(AND($X$29=""),"",$X$29)</f>
        <v>緑地G</v>
      </c>
      <c r="V33" s="143"/>
      <c r="W33" s="144"/>
      <c r="X33" s="66"/>
      <c r="Y33" s="67"/>
      <c r="Z33" s="68"/>
      <c r="AA33" s="154" t="s">
        <v>25</v>
      </c>
      <c r="AB33" s="155"/>
      <c r="AC33" s="156"/>
      <c r="AD33" s="154" t="s">
        <v>25</v>
      </c>
      <c r="AE33" s="155"/>
      <c r="AF33" s="156"/>
      <c r="AG33" s="154" t="s">
        <v>25</v>
      </c>
      <c r="AH33" s="155"/>
      <c r="AI33" s="156"/>
      <c r="AJ33" s="76"/>
      <c r="AK33" s="76"/>
      <c r="AL33" s="76"/>
      <c r="AM33" s="76"/>
      <c r="AN33" s="76"/>
      <c r="AO33" s="76"/>
      <c r="AP33" s="76"/>
      <c r="AQ33" s="76"/>
      <c r="AR33" s="126"/>
      <c r="AS33" s="45"/>
      <c r="AT33" s="11"/>
      <c r="AV33" s="6"/>
      <c r="AW33" s="6"/>
      <c r="AX33" s="6"/>
      <c r="AY33" s="84"/>
    </row>
    <row r="34" spans="1:51" ht="20.100000000000001" customHeight="1" x14ac:dyDescent="0.2">
      <c r="A34" s="61"/>
      <c r="B34" s="123"/>
      <c r="C34" s="103" t="str">
        <f>IF(AND($X$6=""),"",$X$6)</f>
        <v/>
      </c>
      <c r="D34" s="104"/>
      <c r="E34" s="105"/>
      <c r="F34" s="103" t="str">
        <f>IF(AND($X$10=""),"",$X$10)</f>
        <v/>
      </c>
      <c r="G34" s="104"/>
      <c r="H34" s="105"/>
      <c r="I34" s="103" t="str">
        <f>IF(AND($X$14=""),"",$X$14)</f>
        <v/>
      </c>
      <c r="J34" s="104"/>
      <c r="K34" s="105"/>
      <c r="L34" s="103" t="str">
        <f>IF(AND($X$18=""),"",$X$18)</f>
        <v/>
      </c>
      <c r="M34" s="104"/>
      <c r="N34" s="105"/>
      <c r="O34" s="103" t="str">
        <f>IF(AND($X$22=""),"",$X$22)</f>
        <v/>
      </c>
      <c r="P34" s="104"/>
      <c r="Q34" s="105"/>
      <c r="R34" s="103" t="str">
        <f>IF(AND($X$26=""),"",$X$26)</f>
        <v/>
      </c>
      <c r="S34" s="104"/>
      <c r="T34" s="105"/>
      <c r="U34" s="103" t="str">
        <f>IF(AND($X$30=""),"",$X$30)</f>
        <v/>
      </c>
      <c r="V34" s="104"/>
      <c r="W34" s="105"/>
      <c r="X34" s="66"/>
      <c r="Y34" s="67"/>
      <c r="Z34" s="68"/>
      <c r="AA34" s="78"/>
      <c r="AB34" s="79"/>
      <c r="AC34" s="80"/>
      <c r="AD34" s="78"/>
      <c r="AE34" s="79"/>
      <c r="AF34" s="80"/>
      <c r="AG34" s="78"/>
      <c r="AH34" s="79"/>
      <c r="AI34" s="80"/>
      <c r="AJ34" s="76"/>
      <c r="AK34" s="76"/>
      <c r="AL34" s="76"/>
      <c r="AM34" s="76"/>
      <c r="AN34" s="76"/>
      <c r="AO34" s="76"/>
      <c r="AP34" s="76"/>
      <c r="AQ34" s="76"/>
      <c r="AR34" s="126"/>
      <c r="AS34" s="45"/>
      <c r="AT34" s="11"/>
      <c r="AV34" s="6"/>
      <c r="AW34" s="6"/>
      <c r="AX34" s="6"/>
      <c r="AY34" s="84"/>
    </row>
    <row r="35" spans="1:51" ht="24" customHeight="1" x14ac:dyDescent="0.2">
      <c r="A35" s="62"/>
      <c r="B35" s="124"/>
      <c r="C35" s="12">
        <f>IF(AND($Z$7=""),"",$Z$7)</f>
        <v>0</v>
      </c>
      <c r="D35" s="16" t="str">
        <f>IF(AND($C35="",$E35=""),"",IF($C35&gt;$E35,"○",IF($C35=$E35,"△",IF($C35&lt;$E35,"●"))))</f>
        <v>●</v>
      </c>
      <c r="E35" s="17">
        <f>IF(AND($X$7=""),"",$X$7)</f>
        <v>6</v>
      </c>
      <c r="F35" s="12">
        <f>IF(AND(Z$11=""),"",Z$11)</f>
        <v>0</v>
      </c>
      <c r="G35" s="16" t="str">
        <f>IF(AND($F35="",$H35=""),"",IF($F35&gt;$H35,"○",IF($F35=$H35,"△",IF($F35&lt;$H35,"●"))))</f>
        <v>●</v>
      </c>
      <c r="H35" s="17">
        <f>IF(AND(X$11=""),"",X$11)</f>
        <v>10</v>
      </c>
      <c r="I35" s="12">
        <f>IF(AND($Z$15=""),"",$Z$15)</f>
        <v>3</v>
      </c>
      <c r="J35" s="16" t="str">
        <f>IF(AND($I35="",$K35=""),"",IF($I35&gt;$K35,"○",IF($I35=$K35,"△",IF($I35&lt;$K35,"●"))))</f>
        <v>●</v>
      </c>
      <c r="K35" s="17">
        <f>IF(AND($X$15=""),"",$X$15)</f>
        <v>4</v>
      </c>
      <c r="L35" s="12">
        <f>IF(AND($Z$19=""),"",$Z$19)</f>
        <v>1</v>
      </c>
      <c r="M35" s="16" t="str">
        <f>IF(AND($L35="",$N35=""),"",IF($L35&gt;$N35,"○",IF($L35=$N35,"△",IF($L35&lt;$N35,"●"))))</f>
        <v>●</v>
      </c>
      <c r="N35" s="17">
        <f>IF(AND($X$19=""),"",$X$19)</f>
        <v>4</v>
      </c>
      <c r="O35" s="12">
        <f>IF(AND($Z$23=""),"",$Z$23)</f>
        <v>0</v>
      </c>
      <c r="P35" s="16" t="str">
        <f>IF(AND($O35="",$Q35=""),"",IF($O35&gt;$Q35,"○",IF($O35=$Q35,"△",IF($O35&lt;$Q35,"●"))))</f>
        <v>●</v>
      </c>
      <c r="Q35" s="17">
        <f>IF(AND($X$23=""),"",$X$23)</f>
        <v>4</v>
      </c>
      <c r="R35" s="12">
        <f>IF(AND($Z$27=""),"",$Z$27)</f>
        <v>1</v>
      </c>
      <c r="S35" s="16" t="str">
        <f>IF(AND($R35="",$T35=""),"",IF($R35&gt;$T35,"○",IF($R35=$T35,"△",IF($R35&lt;$T35,"●"))))</f>
        <v>●</v>
      </c>
      <c r="T35" s="17">
        <f>IF(AND($X$27=""),"",$X$27)</f>
        <v>5</v>
      </c>
      <c r="U35" s="12">
        <f>IF(AND($Z$31=""),"",$Z$31)</f>
        <v>1</v>
      </c>
      <c r="V35" s="16" t="str">
        <f>IF(AND($U35="",$W35=""),"",IF($U35&gt;$W35,"○",IF($U35=$W35,"△",IF($U35&lt;$W35,"●"))))</f>
        <v>●</v>
      </c>
      <c r="W35" s="17">
        <f>IF(AND($X$31=""),"",$X$31)</f>
        <v>4</v>
      </c>
      <c r="X35" s="69"/>
      <c r="Y35" s="70"/>
      <c r="Z35" s="71"/>
      <c r="AA35" s="33">
        <v>2</v>
      </c>
      <c r="AB35" s="16" t="str">
        <f>IF(AND($AA35="",$AC35=""),"",IF($AA35&gt;$AC35,"○",IF($AA35=$AC35,"△",IF($AA35&lt;$AC35,"●"))))</f>
        <v>○</v>
      </c>
      <c r="AC35" s="35">
        <v>0</v>
      </c>
      <c r="AD35" s="33">
        <v>0</v>
      </c>
      <c r="AE35" s="34" t="str">
        <f>IF(AND($AD35="",$AF35=""),"",IF($AD35&gt;$AF35,"○",IF($AD35=$AF35,"△",IF($AD35&lt;$AF35,"●"))))</f>
        <v>●</v>
      </c>
      <c r="AF35" s="35">
        <v>10</v>
      </c>
      <c r="AG35" s="33">
        <v>0</v>
      </c>
      <c r="AH35" s="34" t="str">
        <f>IF(AND($AG35="",$AI35=""),"",IF($AG35&gt;$AI35,"○",IF($AG35=$AI35,"△",IF($AG35&lt;$AI35,"●"))))</f>
        <v>●</v>
      </c>
      <c r="AI35" s="35">
        <v>5</v>
      </c>
      <c r="AJ35" s="77"/>
      <c r="AK35" s="77"/>
      <c r="AL35" s="77"/>
      <c r="AM35" s="77"/>
      <c r="AN35" s="77"/>
      <c r="AO35" s="77"/>
      <c r="AP35" s="77"/>
      <c r="AQ35" s="77"/>
      <c r="AR35" s="127"/>
      <c r="AS35" s="46">
        <f>COUNTIF(C35:AI35,"○")*3</f>
        <v>3</v>
      </c>
      <c r="AT35" s="13">
        <f>COUNTIF(C35:AI35,"△")*1</f>
        <v>0</v>
      </c>
      <c r="AU35" s="13">
        <f>COUNTIF(C35:AI35,"●")*0</f>
        <v>0</v>
      </c>
      <c r="AV35" s="14" t="str">
        <f>B32</f>
        <v>京西</v>
      </c>
      <c r="AW35" s="14"/>
      <c r="AX35" s="6"/>
      <c r="AY35" s="84"/>
    </row>
    <row r="36" spans="1:51" ht="20.100000000000001" customHeight="1" x14ac:dyDescent="0.2">
      <c r="A36" s="60">
        <v>9</v>
      </c>
      <c r="B36" s="122" t="s">
        <v>47</v>
      </c>
      <c r="C36" s="145">
        <f>IF(AND($AA$4=""),"",$AA$4)</f>
        <v>42841</v>
      </c>
      <c r="D36" s="146"/>
      <c r="E36" s="147"/>
      <c r="F36" s="145">
        <f>IF(AND($AA$8=""),"",$AA$8)</f>
        <v>42897</v>
      </c>
      <c r="G36" s="146"/>
      <c r="H36" s="147"/>
      <c r="I36" s="145">
        <f>IF(AND($AA$12=""),"",$AA$12)</f>
        <v>42876</v>
      </c>
      <c r="J36" s="146"/>
      <c r="K36" s="147"/>
      <c r="L36" s="145">
        <f>IF(AND($AA$16=""),"",$AA$16)</f>
        <v>42860</v>
      </c>
      <c r="M36" s="146"/>
      <c r="N36" s="147"/>
      <c r="O36" s="145">
        <f>IF(AND($AA$20=""),"",$AA$20)</f>
        <v>42876</v>
      </c>
      <c r="P36" s="146"/>
      <c r="Q36" s="147"/>
      <c r="R36" s="145">
        <f>IF(AND($AA$24=""),"",$AA$24)</f>
        <v>42903</v>
      </c>
      <c r="S36" s="146"/>
      <c r="T36" s="147"/>
      <c r="U36" s="145">
        <f>IF(AND($AA$28=""),"",$AA$28)</f>
        <v>42890</v>
      </c>
      <c r="V36" s="146"/>
      <c r="W36" s="147"/>
      <c r="X36" s="145">
        <f>IF(AND($AA$32=""),"",$AA$32)</f>
        <v>42869</v>
      </c>
      <c r="Y36" s="146"/>
      <c r="Z36" s="147"/>
      <c r="AA36" s="63"/>
      <c r="AB36" s="64"/>
      <c r="AC36" s="65"/>
      <c r="AD36" s="151">
        <v>42841</v>
      </c>
      <c r="AE36" s="152"/>
      <c r="AF36" s="153"/>
      <c r="AG36" s="151">
        <v>42869</v>
      </c>
      <c r="AH36" s="152"/>
      <c r="AI36" s="153"/>
      <c r="AJ36" s="75">
        <f t="shared" ref="AJ36" si="61">IF(AND($D39="",$G39="",$J39="",$M39="",$P39="",$S39="",$V39="",$Y39="",$AB39="",$AE39="",$AH39=""),"",SUM((COUNTIF($C39:$AI39,"○")),(COUNTIF($C39:$AI39,"●")),(COUNTIF($C39:$AI39,"△"))))</f>
        <v>10</v>
      </c>
      <c r="AK36" s="75">
        <f t="shared" ref="AK36" si="62">IF(AND($D39="",$G39="",$J39="",$M39="",$P39="",$S39="",$V39="",$Y39="",$AB39="",$AE39="",$AH39=""),"",SUM($AS39:$AU39))</f>
        <v>4</v>
      </c>
      <c r="AL36" s="75">
        <f t="shared" ref="AL36" si="63">IF(AND($D39="",$G39="",$J39="",$J39="",$M39="",$P39="",$S39="",$V39="",$Y39="",$AB39="",$AE39="",$AH39=""),"",COUNTIF(C39:AI39,"○"))</f>
        <v>1</v>
      </c>
      <c r="AM36" s="75">
        <f t="shared" ref="AM36" si="64">IF(AND($D39="",$G39="",$J39="",$J39="",$M39="",$P39="",$S39="",$V39="",$Y39="",$AB39="",$AE39="",$AH39=""),"",COUNTIF(C39:AI39,"●"))</f>
        <v>8</v>
      </c>
      <c r="AN36" s="75">
        <f t="shared" ref="AN36" si="65">IF(AND($D39="",$G39="",$J39="",$J39="",$M39="",$P39="",$S39="",$V39="",$Y39="",$AB39="",$AE39="",$AH39=""),"",COUNTIF(C39:AI39,"△"))</f>
        <v>1</v>
      </c>
      <c r="AO36" s="75">
        <f t="shared" ref="AO36" si="66">IF(AND($C39="",$F39="",$I39="",$L39="",$O39="",$R39="",$U39="",$X39="",$AA39="",$AD39="",$AG39=""),"",SUM($C39,$F39,$I39,$L39,$O39,$R39,$U39,$X39,$AA39,$AD39,$AG39))</f>
        <v>13</v>
      </c>
      <c r="AP36" s="75">
        <f t="shared" ref="AP36" si="67">IF(AND($E39="",$H39="",$K39="",$N39="",$Q39="",$T39="",$W39="",$Z39="",$AC39="",$AF39="",$AI39=""),"",SUM($E39,$H39,$K39,$N39,$Q39,$T39,$W39,$Z39,$AC39,$AF39,$AI39))</f>
        <v>37</v>
      </c>
      <c r="AQ36" s="75">
        <f t="shared" ref="AQ36" si="68">IF(AND($AO36="",$AP36=""),"",($AO36-$AP36))</f>
        <v>-24</v>
      </c>
      <c r="AR36" s="125">
        <f>IF(AND($AJ36=""),"",RANK(AY36,AY$4:AY$47))</f>
        <v>9</v>
      </c>
      <c r="AS36" s="45"/>
      <c r="AT36" s="11"/>
      <c r="AV36" s="6"/>
      <c r="AW36" s="6"/>
      <c r="AX36" s="6"/>
      <c r="AY36" s="84">
        <f t="shared" ref="AY36" si="69">IFERROR(AK36+AQ36*0.01,"")</f>
        <v>3.76</v>
      </c>
    </row>
    <row r="37" spans="1:51" ht="20.100000000000001" customHeight="1" x14ac:dyDescent="0.2">
      <c r="A37" s="61"/>
      <c r="B37" s="123"/>
      <c r="C37" s="142" t="str">
        <f>IF(AND($AA$5=""),"",$AA$5)</f>
        <v>緑地G</v>
      </c>
      <c r="D37" s="143"/>
      <c r="E37" s="144"/>
      <c r="F37" s="142" t="str">
        <f>IF(AND($AA$9=""),"",$AA$9)</f>
        <v>用賀小</v>
      </c>
      <c r="G37" s="143"/>
      <c r="H37" s="144"/>
      <c r="I37" s="142" t="str">
        <f>IF(AND($AA$13=""),"",$AA$13)</f>
        <v>緑地G</v>
      </c>
      <c r="J37" s="143"/>
      <c r="K37" s="144"/>
      <c r="L37" s="142" t="str">
        <f>IF(AND($AA$17=""),"",$AA$17)</f>
        <v>緑地G</v>
      </c>
      <c r="M37" s="143"/>
      <c r="N37" s="144"/>
      <c r="O37" s="142" t="str">
        <f>IF(AND($AA$21=""),"",$AA$21)</f>
        <v>緑地G</v>
      </c>
      <c r="P37" s="143"/>
      <c r="Q37" s="144"/>
      <c r="R37" s="142" t="str">
        <f>IF(AND($AA$25=""),"",$AA$25)</f>
        <v>総合G</v>
      </c>
      <c r="S37" s="143"/>
      <c r="T37" s="144"/>
      <c r="U37" s="142" t="str">
        <f>IF(AND($AA$29=""),"",$AA$29)</f>
        <v>緑地G</v>
      </c>
      <c r="V37" s="143"/>
      <c r="W37" s="144"/>
      <c r="X37" s="142" t="str">
        <f>IF(AND($AA$33=""),"",$AA$33)</f>
        <v>緑地G</v>
      </c>
      <c r="Y37" s="143"/>
      <c r="Z37" s="144"/>
      <c r="AA37" s="66"/>
      <c r="AB37" s="67"/>
      <c r="AC37" s="68"/>
      <c r="AD37" s="154" t="s">
        <v>25</v>
      </c>
      <c r="AE37" s="155"/>
      <c r="AF37" s="156"/>
      <c r="AG37" s="154" t="s">
        <v>25</v>
      </c>
      <c r="AH37" s="155"/>
      <c r="AI37" s="156"/>
      <c r="AJ37" s="76"/>
      <c r="AK37" s="76"/>
      <c r="AL37" s="76"/>
      <c r="AM37" s="76"/>
      <c r="AN37" s="76"/>
      <c r="AO37" s="76"/>
      <c r="AP37" s="76"/>
      <c r="AQ37" s="76"/>
      <c r="AR37" s="126"/>
      <c r="AS37" s="45"/>
      <c r="AT37" s="11"/>
      <c r="AV37" s="6"/>
      <c r="AW37" s="6"/>
      <c r="AX37" s="6"/>
      <c r="AY37" s="84"/>
    </row>
    <row r="38" spans="1:51" ht="20.100000000000001" customHeight="1" x14ac:dyDescent="0.2">
      <c r="A38" s="61"/>
      <c r="B38" s="123"/>
      <c r="C38" s="103" t="str">
        <f>IF(AND($AA$6=""),"",$AA$6)</f>
        <v/>
      </c>
      <c r="D38" s="104"/>
      <c r="E38" s="105"/>
      <c r="F38" s="112" t="str">
        <f>IF(AND($AA$10=""),"",$AA$10)</f>
        <v/>
      </c>
      <c r="G38" s="113"/>
      <c r="H38" s="114"/>
      <c r="I38" s="112" t="str">
        <f>IF(AND($AA$14=""),"",$AA$14)</f>
        <v/>
      </c>
      <c r="J38" s="113"/>
      <c r="K38" s="114"/>
      <c r="L38" s="112" t="str">
        <f>IF(AND($AA$18=""),"",$AA$18)</f>
        <v/>
      </c>
      <c r="M38" s="113"/>
      <c r="N38" s="114"/>
      <c r="O38" s="112" t="str">
        <f>IF(AND($AA$22=""),"",$AA$22)</f>
        <v/>
      </c>
      <c r="P38" s="113"/>
      <c r="Q38" s="114"/>
      <c r="R38" s="112" t="str">
        <f>IF(AND($AA$26=""),"",$AA$26)</f>
        <v/>
      </c>
      <c r="S38" s="113"/>
      <c r="T38" s="114"/>
      <c r="U38" s="112" t="str">
        <f>IF(AND($AA$30=""),"",$AA$30)</f>
        <v/>
      </c>
      <c r="V38" s="113"/>
      <c r="W38" s="114"/>
      <c r="X38" s="112" t="str">
        <f>IF(AND($AA$34=""),"",$AA$34)</f>
        <v/>
      </c>
      <c r="Y38" s="113"/>
      <c r="Z38" s="114"/>
      <c r="AA38" s="66"/>
      <c r="AB38" s="67"/>
      <c r="AC38" s="68"/>
      <c r="AD38" s="78"/>
      <c r="AE38" s="79"/>
      <c r="AF38" s="80"/>
      <c r="AG38" s="78"/>
      <c r="AH38" s="79"/>
      <c r="AI38" s="80"/>
      <c r="AJ38" s="76"/>
      <c r="AK38" s="76"/>
      <c r="AL38" s="76"/>
      <c r="AM38" s="76"/>
      <c r="AN38" s="76"/>
      <c r="AO38" s="76"/>
      <c r="AP38" s="76"/>
      <c r="AQ38" s="76"/>
      <c r="AR38" s="126"/>
      <c r="AS38" s="45"/>
      <c r="AT38" s="11"/>
      <c r="AV38" s="6"/>
      <c r="AW38" s="6"/>
      <c r="AX38" s="6"/>
      <c r="AY38" s="84"/>
    </row>
    <row r="39" spans="1:51" ht="24" customHeight="1" x14ac:dyDescent="0.2">
      <c r="A39" s="62"/>
      <c r="B39" s="124"/>
      <c r="C39" s="12">
        <f>IF(AND($AC$7=""),"",$AC$7)</f>
        <v>1</v>
      </c>
      <c r="D39" s="16" t="str">
        <f>IF(AND($C39="",$E39=""),"",IF($C39&gt;$E39,"○",IF($C39=$E39,"△",IF($C39&lt;$E39,"●"))))</f>
        <v>●</v>
      </c>
      <c r="E39" s="17">
        <f>IF(AND($AA$7=""),"",$AA$7)</f>
        <v>4</v>
      </c>
      <c r="F39" s="12">
        <f>IF(AND(AC$11=""),"",AC$11)</f>
        <v>1</v>
      </c>
      <c r="G39" s="16" t="str">
        <f>IF(AND($F39="",$H39=""),"",IF($F39&gt;$H39,"○",IF($F39=$H39,"△",IF($F39&lt;$H39,"●"))))</f>
        <v>●</v>
      </c>
      <c r="H39" s="17">
        <f>IF(AND(AA$11=""),"",AA$11)</f>
        <v>5</v>
      </c>
      <c r="I39" s="12">
        <f>IF(AND($AC$15=""),"",$AC$15)</f>
        <v>1</v>
      </c>
      <c r="J39" s="16" t="str">
        <f>IF(AND($I39="",$K39=""),"",IF($I39&gt;$K39,"○",IF($I39=$K39,"△",IF($I39&lt;$K39,"●"))))</f>
        <v>△</v>
      </c>
      <c r="K39" s="17">
        <f>IF(AND($AA$15=""),"",$AA$15)</f>
        <v>1</v>
      </c>
      <c r="L39" s="12">
        <f>IF(AND($AC$19=""),"",$AC$19)</f>
        <v>4</v>
      </c>
      <c r="M39" s="16" t="str">
        <f>IF(AND($L39="",$N39=""),"",IF($L39&gt;$N39,"○",IF($L39=$N39,"△",IF($L39&lt;$N39,"●"))))</f>
        <v>○</v>
      </c>
      <c r="N39" s="17">
        <f>IF(AND($AA$19=""),"",$AA$19)</f>
        <v>0</v>
      </c>
      <c r="O39" s="12">
        <f>IF(AND($AC$23=""),"",$AC$23)</f>
        <v>0</v>
      </c>
      <c r="P39" s="16" t="str">
        <f>IF(AND($O39="",$Q39=""),"",IF($O39&gt;$Q39,"○",IF($O39=$Q39,"△",IF($O39&lt;$Q39,"●"))))</f>
        <v>●</v>
      </c>
      <c r="Q39" s="17">
        <f>IF(AND($AA$23=""),"",$AA$23)</f>
        <v>4</v>
      </c>
      <c r="R39" s="12">
        <f>IF(AND($AC$27=""),"",$AC$27)</f>
        <v>2</v>
      </c>
      <c r="S39" s="16" t="str">
        <f>IF(AND($R39="",$T39=""),"",IF($R39&gt;$T39,"○",IF($R39=$T39,"△",IF($R39&lt;$T39,"●"))))</f>
        <v>●</v>
      </c>
      <c r="T39" s="17">
        <f>IF(AND($AA$27=""),"",$AA$27)</f>
        <v>4</v>
      </c>
      <c r="U39" s="12">
        <f>IF(AND($AC$31=""),"",$AC$31)</f>
        <v>2</v>
      </c>
      <c r="V39" s="16" t="str">
        <f>IF(AND($U39="",$W39=""),"",IF($U39&gt;$W39,"○",IF($U39=$W39,"△",IF($U39&lt;$W39,"●"))))</f>
        <v>●</v>
      </c>
      <c r="W39" s="17">
        <f>IF(AND($AA$31=""),"",$AA$31)</f>
        <v>6</v>
      </c>
      <c r="X39" s="12">
        <f>IF(AND($AC$35=""),"",$AC$35)</f>
        <v>0</v>
      </c>
      <c r="Y39" s="16" t="str">
        <f>IF(AND($X39="",$Z39=""),"",IF($X39&gt;$Z39,"○",IF($X39=$Z39,"△",IF($X39&lt;$Z39,"●"))))</f>
        <v>●</v>
      </c>
      <c r="Z39" s="17">
        <f>IF(AND($AA$35=""),"",$AA$35)</f>
        <v>2</v>
      </c>
      <c r="AA39" s="69"/>
      <c r="AB39" s="70"/>
      <c r="AC39" s="71"/>
      <c r="AD39" s="33">
        <v>2</v>
      </c>
      <c r="AE39" s="34" t="str">
        <f>IF(AND($AD39="",$AF39=""),"",IF($AD39&gt;$AF39,"○",IF($AD39=$AF39,"△",IF($AD39&lt;$AF39,"●"))))</f>
        <v>●</v>
      </c>
      <c r="AF39" s="35">
        <v>6</v>
      </c>
      <c r="AG39" s="33">
        <v>0</v>
      </c>
      <c r="AH39" s="34" t="str">
        <f>IF(AND($AG39="",$AI39=""),"",IF($AG39&gt;$AI39,"○",IF($AG39=$AI39,"△",IF($AG39&lt;$AI39,"●"))))</f>
        <v>●</v>
      </c>
      <c r="AI39" s="35">
        <v>5</v>
      </c>
      <c r="AJ39" s="77"/>
      <c r="AK39" s="77"/>
      <c r="AL39" s="77"/>
      <c r="AM39" s="77"/>
      <c r="AN39" s="77"/>
      <c r="AO39" s="77"/>
      <c r="AP39" s="77"/>
      <c r="AQ39" s="77"/>
      <c r="AR39" s="127"/>
      <c r="AS39" s="46">
        <f>COUNTIF(C39:AI39,"○")*3</f>
        <v>3</v>
      </c>
      <c r="AT39" s="13">
        <f>COUNTIF(C39:AI39,"△")*1</f>
        <v>1</v>
      </c>
      <c r="AU39" s="13">
        <f>COUNTIF(C39:AI39,"●")*0</f>
        <v>0</v>
      </c>
      <c r="AV39" s="14" t="str">
        <f>B36</f>
        <v>用賀</v>
      </c>
      <c r="AW39" s="14"/>
      <c r="AX39" s="6"/>
      <c r="AY39" s="84"/>
    </row>
    <row r="40" spans="1:51" ht="20.100000000000001" customHeight="1" x14ac:dyDescent="0.2">
      <c r="A40" s="118">
        <v>10</v>
      </c>
      <c r="B40" s="122" t="s">
        <v>48</v>
      </c>
      <c r="C40" s="145">
        <f>IF(AND($AD$4=""),"",$AD$4)</f>
        <v>42876</v>
      </c>
      <c r="D40" s="146"/>
      <c r="E40" s="147"/>
      <c r="F40" s="145">
        <f>IF(AND($AD$8=""),"",$AD$8)</f>
        <v>42882</v>
      </c>
      <c r="G40" s="146"/>
      <c r="H40" s="147"/>
      <c r="I40" s="145">
        <f>IF(AND($AD$12=""),"",$AD$12)</f>
        <v>42882</v>
      </c>
      <c r="J40" s="146"/>
      <c r="K40" s="147"/>
      <c r="L40" s="145">
        <f>IF(AND($AD$16=""),"",$AD$16)</f>
        <v>42876</v>
      </c>
      <c r="M40" s="146"/>
      <c r="N40" s="147"/>
      <c r="O40" s="145">
        <f>IF(AND($AD$20=""),"",$AD$20)</f>
        <v>42897</v>
      </c>
      <c r="P40" s="146"/>
      <c r="Q40" s="147"/>
      <c r="R40" s="145">
        <f>IF(AND($AD$24=""),"",$AD$24)</f>
        <v>42847</v>
      </c>
      <c r="S40" s="146"/>
      <c r="T40" s="147"/>
      <c r="U40" s="145">
        <f>IF(AND($AD$28=""),"",$AD$28)</f>
        <v>42904</v>
      </c>
      <c r="V40" s="146"/>
      <c r="W40" s="147"/>
      <c r="X40" s="145">
        <f>IF(AND($AD$32=""),"",$AD$32)</f>
        <v>42869</v>
      </c>
      <c r="Y40" s="146"/>
      <c r="Z40" s="147"/>
      <c r="AA40" s="145">
        <f>IF(AND($AD$36=""),"",$AD$36)</f>
        <v>42841</v>
      </c>
      <c r="AB40" s="146"/>
      <c r="AC40" s="147"/>
      <c r="AD40" s="63"/>
      <c r="AE40" s="64"/>
      <c r="AF40" s="65"/>
      <c r="AG40" s="151">
        <v>42869</v>
      </c>
      <c r="AH40" s="152"/>
      <c r="AI40" s="153"/>
      <c r="AJ40" s="75">
        <f t="shared" ref="AJ40" si="70">IF(AND($D43="",$G43="",$J43="",$M43="",$P43="",$S43="",$V43="",$Y43="",$AB43="",$AE43="",$AH43=""),"",SUM((COUNTIF($C43:$AI43,"○")),(COUNTIF($C43:$AI43,"●")),(COUNTIF($C43:$AI43,"△"))))</f>
        <v>10</v>
      </c>
      <c r="AK40" s="75">
        <f t="shared" ref="AK40" si="71">IF(AND($D43="",$G43="",$J43="",$M43="",$P43="",$S43="",$V43="",$Y43="",$AB43="",$AE43="",$AH43=""),"",SUM($AS43:$AU43))</f>
        <v>16</v>
      </c>
      <c r="AL40" s="75">
        <f t="shared" ref="AL40" si="72">IF(AND($D43="",$G43="",$J43="",$J43="",$M43="",$P43="",$S43="",$V43="",$Y43="",$AB43="",$AE43="",$AH43=""),"",COUNTIF(C43:AI43,"○"))</f>
        <v>5</v>
      </c>
      <c r="AM40" s="75">
        <f t="shared" ref="AM40" si="73">IF(AND($D43="",$G43="",$J43="",$J43="",$M43="",$P43="",$S43="",$V43="",$Y43="",$AB43="",$AE43="",$AH43=""),"",COUNTIF(C43:AI43,"●"))</f>
        <v>4</v>
      </c>
      <c r="AN40" s="75">
        <f t="shared" ref="AN40" si="74">IF(AND($D43="",$G43="",$J43="",$J43="",$M43="",$P43="",$S43="",$V43="",$Y43="",$AB43="",$AE43="",$AH43=""),"",COUNTIF(C43:AI43,"△"))</f>
        <v>1</v>
      </c>
      <c r="AO40" s="75">
        <f t="shared" ref="AO40" si="75">IF(AND($C43="",$F43="",$I43="",$L43="",$O43="",$R43="",$U43="",$X43="",$AA43="",$AD43="",$AG43=""),"",SUM($C43,$F43,$I43,$L43,$O43,$R43,$U43,$X43,$AA43,$AD43,$AG43))</f>
        <v>27</v>
      </c>
      <c r="AP40" s="75">
        <f t="shared" ref="AP40" si="76">IF(AND($E43="",$H43="",$K43="",$N43="",$Q43="",$T43="",$W43="",$Z43="",$AC43="",$AF43="",$AI43=""),"",SUM($E43,$H43,$K43,$N43,$Q43,$T43,$W43,$Z43,$AC43,$AF43,$AI43))</f>
        <v>14</v>
      </c>
      <c r="AQ40" s="75">
        <f t="shared" ref="AQ40" si="77">IF(AND($AO40="",$AP40=""),"",($AO40-$AP40))</f>
        <v>13</v>
      </c>
      <c r="AR40" s="125">
        <f>IF(AND($AJ40=""),"",RANK(AY40,AY$4:AY$47))</f>
        <v>5</v>
      </c>
      <c r="AS40" s="45"/>
      <c r="AT40" s="11"/>
      <c r="AV40" s="6"/>
      <c r="AW40" s="6"/>
      <c r="AX40" s="6"/>
      <c r="AY40" s="84">
        <f t="shared" ref="AY40" si="78">IFERROR(AK40+AQ40*0.01,"")</f>
        <v>16.13</v>
      </c>
    </row>
    <row r="41" spans="1:51" ht="20.100000000000001" customHeight="1" x14ac:dyDescent="0.2">
      <c r="A41" s="119"/>
      <c r="B41" s="123"/>
      <c r="C41" s="142" t="str">
        <f>IF(AND($AD$5=""),"",$AD$5)</f>
        <v>緑地G</v>
      </c>
      <c r="D41" s="143"/>
      <c r="E41" s="144"/>
      <c r="F41" s="142" t="str">
        <f>IF(AND($AD$9=""),"",$AD$9)</f>
        <v>砧公園G</v>
      </c>
      <c r="G41" s="143"/>
      <c r="H41" s="144"/>
      <c r="I41" s="142" t="str">
        <f>IF(AND($AD$13=""),"",$AD$13)</f>
        <v>砧公園G</v>
      </c>
      <c r="J41" s="143"/>
      <c r="K41" s="144"/>
      <c r="L41" s="142" t="str">
        <f>IF(AND($AD$17=""),"",$AD$17)</f>
        <v>緑地G</v>
      </c>
      <c r="M41" s="143"/>
      <c r="N41" s="144"/>
      <c r="O41" s="142" t="str">
        <f>IF(AND($AD$21=""),"",$AD$21)</f>
        <v>緑地G</v>
      </c>
      <c r="P41" s="143"/>
      <c r="Q41" s="144"/>
      <c r="R41" s="142" t="str">
        <f>IF(AND($AD$25=""),"",$AD$25)</f>
        <v>緑地G</v>
      </c>
      <c r="S41" s="143"/>
      <c r="T41" s="144"/>
      <c r="U41" s="142" t="str">
        <f>IF(AND($AD$29=""),"",$AD$29)</f>
        <v>緑地G</v>
      </c>
      <c r="V41" s="143"/>
      <c r="W41" s="144"/>
      <c r="X41" s="142" t="str">
        <f>IF(AND($AD$33=""),"",$AD$33)</f>
        <v>緑地G</v>
      </c>
      <c r="Y41" s="143"/>
      <c r="Z41" s="144"/>
      <c r="AA41" s="142" t="str">
        <f>IF(AND($AD$37=""),"",$AD$37)</f>
        <v>緑地G</v>
      </c>
      <c r="AB41" s="143"/>
      <c r="AC41" s="144"/>
      <c r="AD41" s="66"/>
      <c r="AE41" s="67"/>
      <c r="AF41" s="68"/>
      <c r="AG41" s="154" t="s">
        <v>25</v>
      </c>
      <c r="AH41" s="155"/>
      <c r="AI41" s="156"/>
      <c r="AJ41" s="76"/>
      <c r="AK41" s="76"/>
      <c r="AL41" s="76"/>
      <c r="AM41" s="76"/>
      <c r="AN41" s="76"/>
      <c r="AO41" s="76"/>
      <c r="AP41" s="76"/>
      <c r="AQ41" s="76"/>
      <c r="AR41" s="126"/>
      <c r="AS41" s="45"/>
      <c r="AT41" s="11"/>
      <c r="AV41" s="6"/>
      <c r="AW41" s="6"/>
      <c r="AX41" s="6"/>
      <c r="AY41" s="84"/>
    </row>
    <row r="42" spans="1:51" ht="20.100000000000001" customHeight="1" x14ac:dyDescent="0.2">
      <c r="A42" s="119"/>
      <c r="B42" s="123"/>
      <c r="C42" s="103" t="str">
        <f>IF(AND($AD$6=""),"",$AD$6)</f>
        <v/>
      </c>
      <c r="D42" s="104"/>
      <c r="E42" s="105"/>
      <c r="F42" s="103" t="str">
        <f>IF(AND($AD$10=""),"",$AD$10)</f>
        <v/>
      </c>
      <c r="G42" s="104"/>
      <c r="H42" s="105"/>
      <c r="I42" s="103" t="str">
        <f>IF(AND($AD$14=""),"",$AD$14)</f>
        <v/>
      </c>
      <c r="J42" s="104"/>
      <c r="K42" s="105"/>
      <c r="L42" s="103" t="str">
        <f>IF(AND($AD$18=""),"",$AD$18)</f>
        <v/>
      </c>
      <c r="M42" s="104"/>
      <c r="N42" s="105"/>
      <c r="O42" s="103" t="str">
        <f>IF(AND($AD$22=""),"",$AD$22)</f>
        <v/>
      </c>
      <c r="P42" s="104"/>
      <c r="Q42" s="105"/>
      <c r="R42" s="103" t="str">
        <f>IF(AND($AD$26=""),"",$AD$26)</f>
        <v/>
      </c>
      <c r="S42" s="104"/>
      <c r="T42" s="105"/>
      <c r="U42" s="103" t="str">
        <f>IF(AND($AD$30=""),"",$AD$30)</f>
        <v/>
      </c>
      <c r="V42" s="104"/>
      <c r="W42" s="105"/>
      <c r="X42" s="103" t="str">
        <f>IF(AND($AD$34=""),"",$AD$34)</f>
        <v/>
      </c>
      <c r="Y42" s="104"/>
      <c r="Z42" s="105"/>
      <c r="AA42" s="103" t="str">
        <f>IF(AND($AD$38=""),"",$AD$38)</f>
        <v/>
      </c>
      <c r="AB42" s="104"/>
      <c r="AC42" s="105"/>
      <c r="AD42" s="66"/>
      <c r="AE42" s="67"/>
      <c r="AF42" s="68"/>
      <c r="AG42" s="78"/>
      <c r="AH42" s="79"/>
      <c r="AI42" s="80"/>
      <c r="AJ42" s="76"/>
      <c r="AK42" s="76"/>
      <c r="AL42" s="76"/>
      <c r="AM42" s="76"/>
      <c r="AN42" s="76"/>
      <c r="AO42" s="76"/>
      <c r="AP42" s="76"/>
      <c r="AQ42" s="76"/>
      <c r="AR42" s="126"/>
      <c r="AS42" s="45"/>
      <c r="AT42" s="11"/>
      <c r="AV42" s="6"/>
      <c r="AW42" s="6"/>
      <c r="AX42" s="6"/>
      <c r="AY42" s="84"/>
    </row>
    <row r="43" spans="1:51" ht="24" customHeight="1" x14ac:dyDescent="0.2">
      <c r="A43" s="120"/>
      <c r="B43" s="124"/>
      <c r="C43" s="12">
        <f>IF(AND($AF$7=""),"",$AF$7)</f>
        <v>1</v>
      </c>
      <c r="D43" s="16" t="str">
        <f>IF(AND($C43="",$E43=""),"",IF($C43&gt;$E43,"○",IF($C43=$E43,"△",IF($C43&lt;$E43,"●"))))</f>
        <v>●</v>
      </c>
      <c r="E43" s="17">
        <f>IF(AND($AD$7=""),"",$AD$7)</f>
        <v>2</v>
      </c>
      <c r="F43" s="12">
        <f>IF(AND(AF$11=""),"",AF$11)</f>
        <v>0</v>
      </c>
      <c r="G43" s="16" t="str">
        <f>IF(AND($F43="",$H43=""),"",IF($F43&gt;$H43,"○",IF($F43=$H43,"△",IF($F43&lt;$H43,"●"))))</f>
        <v>△</v>
      </c>
      <c r="H43" s="17">
        <f>IF(AND(AD$11=""),"",AD$11)</f>
        <v>0</v>
      </c>
      <c r="I43" s="12">
        <f>IF(AND($AF$15=""),"",$AF$15)</f>
        <v>3</v>
      </c>
      <c r="J43" s="16" t="str">
        <f>IF(AND($I43="",$K43=""),"",IF($I43&gt;$K43,"○",IF($I43=$K43,"△",IF($I43&lt;$K43,"●"))))</f>
        <v>○</v>
      </c>
      <c r="K43" s="17">
        <f>IF(AND($AD$15=""),"",$AD$15)</f>
        <v>0</v>
      </c>
      <c r="L43" s="12">
        <f>IF(AND($AF$19=""),"",$AF$19)</f>
        <v>2</v>
      </c>
      <c r="M43" s="16" t="str">
        <f>IF(AND($L43="",$N43=""),"",IF($L43&gt;$N43,"○",IF($L43=$N43,"△",IF($L43&lt;$N43,"●"))))</f>
        <v>○</v>
      </c>
      <c r="N43" s="17">
        <f>IF(AND($AD$19=""),"",$AD$19)</f>
        <v>0</v>
      </c>
      <c r="O43" s="12">
        <f>IF(AND($AF$23=""),"",$AF$23)</f>
        <v>0</v>
      </c>
      <c r="P43" s="16" t="str">
        <f>IF(AND($O43="",$Q43=""),"",IF($O43&gt;$Q43,"○",IF($O43=$Q43,"△",IF($O43&lt;$Q43,"●"))))</f>
        <v>●</v>
      </c>
      <c r="Q43" s="17">
        <f>IF(AND($AD$23=""),"",$AD$23)</f>
        <v>2</v>
      </c>
      <c r="R43" s="12">
        <f>IF(AND($AF$27=""),"",$AF$27)</f>
        <v>1</v>
      </c>
      <c r="S43" s="16" t="str">
        <f>IF(AND($R43="",$T43=""),"",IF($R43&gt;$T43,"○",IF($R43=$T43,"△",IF($R43&lt;$T43,"●"))))</f>
        <v>●</v>
      </c>
      <c r="T43" s="17">
        <f>IF(AND($AD$27=""),"",$AD$27)</f>
        <v>2</v>
      </c>
      <c r="U43" s="12">
        <f>IF(AND($AF$31=""),"",$AF$31)</f>
        <v>3</v>
      </c>
      <c r="V43" s="16" t="str">
        <f>IF(AND($U43="",$W43=""),"",IF($U43&gt;$W43,"○",IF($U43=$W43,"△",IF($U43&lt;$W43,"●"))))</f>
        <v>○</v>
      </c>
      <c r="W43" s="17">
        <f>IF(AND($AD$31=""),"",$AD$31)</f>
        <v>1</v>
      </c>
      <c r="X43" s="12">
        <f>IF(AND($AF$35=""),"",$AF$35)</f>
        <v>10</v>
      </c>
      <c r="Y43" s="16" t="str">
        <f>IF(AND($X43="",$Z43=""),"",IF($X43&gt;$Z43,"○",IF($X43=$Z43,"△",IF($X43&lt;$Z43,"●"))))</f>
        <v>○</v>
      </c>
      <c r="Z43" s="17">
        <f>IF(AND($AD$35=""),"",$AD$35)</f>
        <v>0</v>
      </c>
      <c r="AA43" s="12">
        <f>IF(AND($AF$39=""),"",$AF$39)</f>
        <v>6</v>
      </c>
      <c r="AB43" s="16" t="str">
        <f>IF(AND($AA43="",$AC43=""),"",IF($AA43&gt;$AC43,"○",IF($AA43=$AC43,"△",IF($AA43&lt;$AC43,"●"))))</f>
        <v>○</v>
      </c>
      <c r="AC43" s="17">
        <f>IF(AND($AD$39=""),"",$AD$39)</f>
        <v>2</v>
      </c>
      <c r="AD43" s="69"/>
      <c r="AE43" s="70"/>
      <c r="AF43" s="71"/>
      <c r="AG43" s="33">
        <v>1</v>
      </c>
      <c r="AH43" s="34" t="str">
        <f>IF(AND($AG43="",$AI43=""),"",IF($AG43&gt;$AI43,"○",IF($AG43=$AI43,"△",IF($AG43&lt;$AI43,"●"))))</f>
        <v>●</v>
      </c>
      <c r="AI43" s="35">
        <v>5</v>
      </c>
      <c r="AJ43" s="77"/>
      <c r="AK43" s="77"/>
      <c r="AL43" s="77"/>
      <c r="AM43" s="77"/>
      <c r="AN43" s="77"/>
      <c r="AO43" s="77"/>
      <c r="AP43" s="77"/>
      <c r="AQ43" s="77"/>
      <c r="AR43" s="127"/>
      <c r="AS43" s="46">
        <f>COUNTIF(C43:AI43,"○")*3</f>
        <v>15</v>
      </c>
      <c r="AT43" s="13">
        <f>COUNTIF(C43:AI43,"△")*1</f>
        <v>1</v>
      </c>
      <c r="AU43" s="13">
        <f>COUNTIF(C43:AI43,"●")*0</f>
        <v>0</v>
      </c>
      <c r="AV43" s="14" t="str">
        <f>B40</f>
        <v>笹原</v>
      </c>
      <c r="AW43" s="14"/>
      <c r="AX43" s="6"/>
      <c r="AY43" s="84"/>
    </row>
    <row r="44" spans="1:51" ht="20.100000000000001" customHeight="1" x14ac:dyDescent="0.2">
      <c r="A44" s="118">
        <v>11</v>
      </c>
      <c r="B44" s="122" t="s">
        <v>49</v>
      </c>
      <c r="C44" s="145">
        <f>IF(AND($AG$4=""),"",$AG$4)</f>
        <v>42876</v>
      </c>
      <c r="D44" s="146"/>
      <c r="E44" s="147"/>
      <c r="F44" s="145">
        <f>IF(AND($AG$8=""),"",$AG$8)</f>
        <v>42890</v>
      </c>
      <c r="G44" s="146"/>
      <c r="H44" s="147"/>
      <c r="I44" s="145">
        <f>IF(AND($AG$12=""),"",$AG$12)</f>
        <v>42903</v>
      </c>
      <c r="J44" s="146"/>
      <c r="K44" s="147"/>
      <c r="L44" s="145">
        <f>IF(AND($AG$16=""),"",$AG$16)</f>
        <v>42876</v>
      </c>
      <c r="M44" s="146"/>
      <c r="N44" s="147"/>
      <c r="O44" s="145">
        <f>IF(AND($AG$20=""),"",$AG$20)</f>
        <v>42859</v>
      </c>
      <c r="P44" s="146"/>
      <c r="Q44" s="147"/>
      <c r="R44" s="145">
        <f>IF(AND($AG$24=""),"",$AG$24)</f>
        <v>42897</v>
      </c>
      <c r="S44" s="146"/>
      <c r="T44" s="147"/>
      <c r="U44" s="145">
        <f>IF(AND($AG$28=""),"",$AG$28)</f>
        <v>42904</v>
      </c>
      <c r="V44" s="146"/>
      <c r="W44" s="147"/>
      <c r="X44" s="145">
        <f>IF(AND($AG$32=""),"",$AG$32)</f>
        <v>42859</v>
      </c>
      <c r="Y44" s="146"/>
      <c r="Z44" s="147"/>
      <c r="AA44" s="145">
        <f>IF(AND($AG$36=""),"",$AG$36)</f>
        <v>42869</v>
      </c>
      <c r="AB44" s="146"/>
      <c r="AC44" s="147"/>
      <c r="AD44" s="145">
        <f>IF(AND($AG$40=""),"",$AG$40)</f>
        <v>42869</v>
      </c>
      <c r="AE44" s="146"/>
      <c r="AF44" s="147"/>
      <c r="AG44" s="63"/>
      <c r="AH44" s="64"/>
      <c r="AI44" s="65"/>
      <c r="AJ44" s="75">
        <f t="shared" ref="AJ44" si="79">IF(AND($D47="",$G47="",$J47="",$M47="",$P47="",$S47="",$V47="",$Y47="",$AB47="",$AE47="",$AH47=""),"",SUM((COUNTIF($C47:$AI47,"○")),(COUNTIF($C47:$AI47,"●")),(COUNTIF($C47:$AI47,"△"))))</f>
        <v>10</v>
      </c>
      <c r="AK44" s="75">
        <f t="shared" ref="AK44" si="80">IF(AND($D47="",$G47="",$J47="",$M47="",$P47="",$S47="",$V47="",$Y47="",$AB47="",$AE47="",$AH47=""),"",SUM($AS47:$AU47))</f>
        <v>25</v>
      </c>
      <c r="AL44" s="75">
        <f t="shared" ref="AL44" si="81">IF(AND($D47="",$G47="",$J47="",$J47="",$M47="",$P47="",$S47="",$V47="",$Y47="",$AB47="",$AE47="",$AH47=""),"",COUNTIF(C47:AI47,"○"))</f>
        <v>8</v>
      </c>
      <c r="AM44" s="75">
        <f t="shared" ref="AM44" si="82">IF(AND($D47="",$G47="",$J47="",$J47="",$M47="",$P47="",$S47="",$V47="",$Y47="",$AB47="",$AE47="",$AH47=""),"",COUNTIF(C47:AI47,"●"))</f>
        <v>1</v>
      </c>
      <c r="AN44" s="75">
        <f t="shared" ref="AN44" si="83">IF(AND($D47="",$G47="",$J47="",$J47="",$M47="",$P47="",$S47="",$V47="",$Y47="",$AB47="",$AE47="",$AH47=""),"",COUNTIF(C47:AI47,"△"))</f>
        <v>1</v>
      </c>
      <c r="AO44" s="75">
        <f t="shared" ref="AO44" si="84">IF(AND($C47="",$F47="",$I47="",$L47="",$O47="",$R47="",$U47="",$X47="",$AA47="",$AD47="",$AG47=""),"",SUM($C47,$F47,$I47,$L47,$O47,$R47,$U47,$X47,$AA47,$AD47,$AG47))</f>
        <v>34</v>
      </c>
      <c r="AP44" s="75">
        <f t="shared" ref="AP44" si="85">IF(AND($E47="",$H47="",$K47="",$N47="",$Q47="",$T47="",$W47="",$Z47="",$AC47="",$AF47="",$AI47=""),"",SUM($E47,$H47,$K47,$N47,$Q47,$T47,$W47,$Z47,$AC47,$AF47,$AI47))</f>
        <v>5</v>
      </c>
      <c r="AQ44" s="75">
        <f t="shared" ref="AQ44" si="86">IF(AND($AO44="",$AP44=""),"",($AO44-$AP44))</f>
        <v>29</v>
      </c>
      <c r="AR44" s="125">
        <f>IF(AND($AJ44=""),"",RANK(AY44,AY$4:AY$47))</f>
        <v>2</v>
      </c>
      <c r="AS44" s="45"/>
      <c r="AT44" s="11"/>
      <c r="AV44" s="6"/>
      <c r="AW44" s="6"/>
      <c r="AX44" s="6"/>
      <c r="AY44" s="84">
        <f t="shared" ref="AY44" si="87">IFERROR(AK44+AQ44*0.01,"")</f>
        <v>25.29</v>
      </c>
    </row>
    <row r="45" spans="1:51" ht="20.100000000000001" customHeight="1" x14ac:dyDescent="0.2">
      <c r="A45" s="119"/>
      <c r="B45" s="123"/>
      <c r="C45" s="142" t="str">
        <f>IF(AND($AG$5=""),"",$AG$5)</f>
        <v>緑地G</v>
      </c>
      <c r="D45" s="143"/>
      <c r="E45" s="144"/>
      <c r="F45" s="142" t="str">
        <f>IF(AND($AG$9=""),"",$AG$9)</f>
        <v>緑地G</v>
      </c>
      <c r="G45" s="143"/>
      <c r="H45" s="144"/>
      <c r="I45" s="142" t="str">
        <f>IF(AND($AG$13=""),"",$AG$13)</f>
        <v>総合G</v>
      </c>
      <c r="J45" s="143"/>
      <c r="K45" s="144"/>
      <c r="L45" s="142" t="str">
        <f>IF(AND($AG$17=""),"",$AG$17)</f>
        <v>緑地G</v>
      </c>
      <c r="M45" s="143"/>
      <c r="N45" s="144"/>
      <c r="O45" s="142" t="str">
        <f>IF(AND($AG$21=""),"",$AG$21)</f>
        <v>緑地G</v>
      </c>
      <c r="P45" s="143"/>
      <c r="Q45" s="144"/>
      <c r="R45" s="142" t="str">
        <f>IF(AND($AG$25=""),"",$AG$25)</f>
        <v>緑地G</v>
      </c>
      <c r="S45" s="143"/>
      <c r="T45" s="144"/>
      <c r="U45" s="142" t="str">
        <f>IF(AND($AG$29=""),"",$AG$29)</f>
        <v>緑地G</v>
      </c>
      <c r="V45" s="143"/>
      <c r="W45" s="144"/>
      <c r="X45" s="142" t="str">
        <f>IF(AND($AG$33=""),"",$AG$33)</f>
        <v>緑地G</v>
      </c>
      <c r="Y45" s="143"/>
      <c r="Z45" s="144"/>
      <c r="AA45" s="142" t="str">
        <f>IF(AND($AG$37=""),"",$AG$37)</f>
        <v>緑地G</v>
      </c>
      <c r="AB45" s="143"/>
      <c r="AC45" s="144"/>
      <c r="AD45" s="142" t="str">
        <f>IF(AND($AG$41=""),"",$AG$41)</f>
        <v>緑地G</v>
      </c>
      <c r="AE45" s="143"/>
      <c r="AF45" s="144"/>
      <c r="AG45" s="66"/>
      <c r="AH45" s="67"/>
      <c r="AI45" s="68"/>
      <c r="AJ45" s="76"/>
      <c r="AK45" s="76"/>
      <c r="AL45" s="76"/>
      <c r="AM45" s="76"/>
      <c r="AN45" s="76"/>
      <c r="AO45" s="76"/>
      <c r="AP45" s="76"/>
      <c r="AQ45" s="76"/>
      <c r="AR45" s="126"/>
      <c r="AS45" s="45"/>
      <c r="AT45" s="11"/>
      <c r="AV45" s="6"/>
      <c r="AW45" s="6"/>
      <c r="AX45" s="6"/>
      <c r="AY45" s="84"/>
    </row>
    <row r="46" spans="1:51" ht="20.100000000000001" customHeight="1" x14ac:dyDescent="0.2">
      <c r="A46" s="119"/>
      <c r="B46" s="123"/>
      <c r="C46" s="103" t="str">
        <f>IF(AND($AG$6=""),"",$AG$6)</f>
        <v/>
      </c>
      <c r="D46" s="104"/>
      <c r="E46" s="105"/>
      <c r="F46" s="103" t="str">
        <f>IF(AND($AG$10=""),"",$AG$10)</f>
        <v/>
      </c>
      <c r="G46" s="104"/>
      <c r="H46" s="105"/>
      <c r="I46" s="103" t="str">
        <f>IF(AND($AG$14=""),"",$AG$14)</f>
        <v/>
      </c>
      <c r="J46" s="104"/>
      <c r="K46" s="105"/>
      <c r="L46" s="103" t="str">
        <f>IF(AND($AG$18=""),"",$AG$18)</f>
        <v/>
      </c>
      <c r="M46" s="104"/>
      <c r="N46" s="105"/>
      <c r="O46" s="103" t="str">
        <f>IF(AND($AG$22=""),"",$AG$22)</f>
        <v/>
      </c>
      <c r="P46" s="104"/>
      <c r="Q46" s="105"/>
      <c r="R46" s="103" t="str">
        <f>IF(AND($AG$26=""),"",$AG$26)</f>
        <v/>
      </c>
      <c r="S46" s="104"/>
      <c r="T46" s="105"/>
      <c r="U46" s="103" t="str">
        <f>IF(AND($AG$30=""),"",$AG$30)</f>
        <v/>
      </c>
      <c r="V46" s="104"/>
      <c r="W46" s="105"/>
      <c r="X46" s="103" t="str">
        <f>IF(AND($AG$34=""),"",$AG$34)</f>
        <v/>
      </c>
      <c r="Y46" s="104"/>
      <c r="Z46" s="105"/>
      <c r="AA46" s="103" t="str">
        <f>IF(AND($AG$38=""),"",$AG$38)</f>
        <v/>
      </c>
      <c r="AB46" s="104"/>
      <c r="AC46" s="105"/>
      <c r="AD46" s="103" t="str">
        <f>IF(AND($AG$42=""),"",$AG$42)</f>
        <v/>
      </c>
      <c r="AE46" s="104"/>
      <c r="AF46" s="105"/>
      <c r="AG46" s="66"/>
      <c r="AH46" s="67"/>
      <c r="AI46" s="68"/>
      <c r="AJ46" s="76"/>
      <c r="AK46" s="76"/>
      <c r="AL46" s="76"/>
      <c r="AM46" s="76"/>
      <c r="AN46" s="76"/>
      <c r="AO46" s="76"/>
      <c r="AP46" s="76"/>
      <c r="AQ46" s="76"/>
      <c r="AR46" s="126"/>
      <c r="AS46" s="45"/>
      <c r="AT46" s="11"/>
      <c r="AV46" s="6"/>
      <c r="AW46" s="6"/>
      <c r="AX46" s="6"/>
      <c r="AY46" s="84"/>
    </row>
    <row r="47" spans="1:51" ht="24" customHeight="1" x14ac:dyDescent="0.2">
      <c r="A47" s="120"/>
      <c r="B47" s="124"/>
      <c r="C47" s="12">
        <f>IF(AND($AI$7=""),"",$AI$7)</f>
        <v>1</v>
      </c>
      <c r="D47" s="16" t="str">
        <f>IF(AND($C47="",$E47=""),"",IF($C47&gt;$E47,"○",IF($C47=$E47,"△",IF($C47&lt;$E47,"●"))))</f>
        <v>△</v>
      </c>
      <c r="E47" s="17">
        <f>IF(AND($AG$7=""),"",$AG$7)</f>
        <v>1</v>
      </c>
      <c r="F47" s="12">
        <f>IF(AND($AI$11=""),"",$AI$11)</f>
        <v>1</v>
      </c>
      <c r="G47" s="16" t="str">
        <f>IF(AND($F47="",$H47=""),"",IF($F47&gt;$H47,"○",IF($F47=$H47,"△",IF($F47&lt;$H47,"●"))))</f>
        <v>●</v>
      </c>
      <c r="H47" s="17">
        <f>IF(AND($AG$11=""),"",$AG$11)</f>
        <v>2</v>
      </c>
      <c r="I47" s="12">
        <f>IF(AND($AI$15=""),"",$AI$15)</f>
        <v>1</v>
      </c>
      <c r="J47" s="16" t="str">
        <f>IF(AND($I47="",$K47=""),"",IF($I47&gt;$K47,"○",IF($I47=$K47,"△",IF($I47&lt;$K47,"●"))))</f>
        <v>○</v>
      </c>
      <c r="K47" s="17">
        <f>IF(AND($AG$15=""),"",$AG$15)</f>
        <v>0</v>
      </c>
      <c r="L47" s="12">
        <f>IF(AND($AI$19=""),"",$AI$19)</f>
        <v>2</v>
      </c>
      <c r="M47" s="16" t="str">
        <f>IF(AND($L47="",$N47=""),"",IF($L47&gt;$N47,"○",IF($L47=$N47,"△",IF($L47&lt;$N47,"●"))))</f>
        <v>○</v>
      </c>
      <c r="N47" s="17">
        <f>IF(AND($AG$19=""),"",$AG$19)</f>
        <v>0</v>
      </c>
      <c r="O47" s="12">
        <f>IF(AND($AI$23=""),"",$AI$23)</f>
        <v>3</v>
      </c>
      <c r="P47" s="16" t="str">
        <f>IF(AND($O47="",$Q47=""),"",IF($O47&gt;$Q47,"○",IF($O47=$Q47,"△",IF($O47&lt;$Q47,"●"))))</f>
        <v>○</v>
      </c>
      <c r="Q47" s="17">
        <f>IF(AND($AG$23=""),"",$AG$23)</f>
        <v>0</v>
      </c>
      <c r="R47" s="12">
        <f>IF(AND($AI$27=""),"",$AI$27)</f>
        <v>7</v>
      </c>
      <c r="S47" s="16" t="str">
        <f>IF(AND($R47="",$T47=""),"",IF($R47&gt;$T47,"○",IF($R47=$T47,"△",IF($R47&lt;$T47,"●"))))</f>
        <v>○</v>
      </c>
      <c r="T47" s="17">
        <f>IF(AND($AG$27=""),"",$AG$27)</f>
        <v>1</v>
      </c>
      <c r="U47" s="12">
        <f>IF(AND($AI$31=""),"",$AI$31)</f>
        <v>4</v>
      </c>
      <c r="V47" s="16" t="str">
        <f>IF(AND($U47="",$W47=""),"",IF($U47&gt;$W47,"○",IF($U47=$W47,"△",IF($U47&lt;$W47,"●"))))</f>
        <v>○</v>
      </c>
      <c r="W47" s="17">
        <f>IF(AND($AG$31=""),"",$AG$31)</f>
        <v>0</v>
      </c>
      <c r="X47" s="12">
        <f>IF(AND($AI$35=""),"",$AI$35)</f>
        <v>5</v>
      </c>
      <c r="Y47" s="16" t="str">
        <f>IF(AND($X47="",$Z47=""),"",IF($X47&gt;$Z47,"○",IF($X47=$Z47,"△",IF($X47&lt;$Z47,"●"))))</f>
        <v>○</v>
      </c>
      <c r="Z47" s="17">
        <f>IF(AND($AG$35=""),"",$AG$35)</f>
        <v>0</v>
      </c>
      <c r="AA47" s="12">
        <f>IF(AND($AI$39=""),"",$AI$39)</f>
        <v>5</v>
      </c>
      <c r="AB47" s="16" t="str">
        <f>IF(AND($AA47="",$AC47=""),"",IF($AA47&gt;$AC47,"○",IF($AA47=$AC47,"△",IF($AA47&lt;$AC47,"●"))))</f>
        <v>○</v>
      </c>
      <c r="AC47" s="17">
        <f>IF(AND($AG$39=""),"",$AG$39)</f>
        <v>0</v>
      </c>
      <c r="AD47" s="12">
        <f>IF(AND($AI$43=""),"",$AI$43)</f>
        <v>5</v>
      </c>
      <c r="AE47" s="16" t="str">
        <f>IF(AND($AD47="",$AF47=""),"",IF($AD47&gt;$AF47,"○",IF($AD47=$AF47,"△",IF($AD47&lt;$AF47,"●"))))</f>
        <v>○</v>
      </c>
      <c r="AF47" s="17">
        <f>IF(AND($AG$43=""),"",$AG$43)</f>
        <v>1</v>
      </c>
      <c r="AG47" s="69"/>
      <c r="AH47" s="70"/>
      <c r="AI47" s="71"/>
      <c r="AJ47" s="77"/>
      <c r="AK47" s="77"/>
      <c r="AL47" s="77"/>
      <c r="AM47" s="77"/>
      <c r="AN47" s="77"/>
      <c r="AO47" s="77"/>
      <c r="AP47" s="77"/>
      <c r="AQ47" s="77"/>
      <c r="AR47" s="127"/>
      <c r="AS47" s="46">
        <f>COUNTIF(C47:AI47,"○")*3</f>
        <v>24</v>
      </c>
      <c r="AT47" s="13">
        <f>COUNTIF(C47:AI47,"△")*1</f>
        <v>1</v>
      </c>
      <c r="AU47" s="13">
        <f>COUNTIF(C47:AI47,"●")*0</f>
        <v>0</v>
      </c>
      <c r="AV47" s="14" t="str">
        <f>B44</f>
        <v>二子玉川</v>
      </c>
      <c r="AW47" s="14"/>
      <c r="AX47" s="6"/>
      <c r="AY47" s="84"/>
    </row>
    <row r="48" spans="1:51" x14ac:dyDescent="0.2">
      <c r="A48" s="7"/>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36:39" x14ac:dyDescent="0.2">
      <c r="AJ49" s="1">
        <f>SUM(AJ4:AJ47)</f>
        <v>110</v>
      </c>
      <c r="AL49" s="2">
        <f>ROUND(AJ49/110*100,0)</f>
        <v>100</v>
      </c>
      <c r="AM49" s="1" t="s">
        <v>88</v>
      </c>
    </row>
    <row r="50" spans="36:39" x14ac:dyDescent="0.2">
      <c r="AJ50" s="1">
        <f>(110-AJ49)/2</f>
        <v>0</v>
      </c>
      <c r="AK50" s="2" t="s">
        <v>10</v>
      </c>
    </row>
  </sheetData>
  <mergeCells count="492">
    <mergeCell ref="AP44:AP47"/>
    <mergeCell ref="AQ44:AQ47"/>
    <mergeCell ref="AR44:AR47"/>
    <mergeCell ref="R46:T46"/>
    <mergeCell ref="U46:W46"/>
    <mergeCell ref="X46:Z46"/>
    <mergeCell ref="AA46:AC46"/>
    <mergeCell ref="AD46:AF46"/>
    <mergeCell ref="R45:T45"/>
    <mergeCell ref="U45:W45"/>
    <mergeCell ref="X45:Z45"/>
    <mergeCell ref="AA45:AC45"/>
    <mergeCell ref="AD45:AF45"/>
    <mergeCell ref="AY44:AY47"/>
    <mergeCell ref="C45:E45"/>
    <mergeCell ref="F45:H45"/>
    <mergeCell ref="I45:K45"/>
    <mergeCell ref="L45:N45"/>
    <mergeCell ref="O45:Q45"/>
    <mergeCell ref="AG44:AI47"/>
    <mergeCell ref="AJ44:AJ47"/>
    <mergeCell ref="AK44:AK47"/>
    <mergeCell ref="AL44:AL47"/>
    <mergeCell ref="AM44:AM47"/>
    <mergeCell ref="AN44:AN47"/>
    <mergeCell ref="O44:Q44"/>
    <mergeCell ref="R44:T44"/>
    <mergeCell ref="U44:W44"/>
    <mergeCell ref="X44:Z44"/>
    <mergeCell ref="AA44:AC44"/>
    <mergeCell ref="AD44:AF44"/>
    <mergeCell ref="C46:E46"/>
    <mergeCell ref="F46:H46"/>
    <mergeCell ref="I46:K46"/>
    <mergeCell ref="L46:N46"/>
    <mergeCell ref="O46:Q46"/>
    <mergeCell ref="AO44:AO47"/>
    <mergeCell ref="A44:A47"/>
    <mergeCell ref="B44:B47"/>
    <mergeCell ref="C44:E44"/>
    <mergeCell ref="F44:H44"/>
    <mergeCell ref="I44:K44"/>
    <mergeCell ref="L44:N44"/>
    <mergeCell ref="O42:Q42"/>
    <mergeCell ref="R42:T42"/>
    <mergeCell ref="U42:W42"/>
    <mergeCell ref="AG42:AI42"/>
    <mergeCell ref="AO40:AO43"/>
    <mergeCell ref="AP40:AP43"/>
    <mergeCell ref="AQ40:AQ43"/>
    <mergeCell ref="AR40:AR43"/>
    <mergeCell ref="AY40:AY43"/>
    <mergeCell ref="C41:E41"/>
    <mergeCell ref="F41:H41"/>
    <mergeCell ref="I41:K41"/>
    <mergeCell ref="L41:N41"/>
    <mergeCell ref="O41:Q41"/>
    <mergeCell ref="AG40:AI40"/>
    <mergeCell ref="AJ40:AJ43"/>
    <mergeCell ref="AK40:AK43"/>
    <mergeCell ref="AL40:AL43"/>
    <mergeCell ref="AM40:AM43"/>
    <mergeCell ref="AN40:AN43"/>
    <mergeCell ref="AG41:AI41"/>
    <mergeCell ref="O40:Q40"/>
    <mergeCell ref="R40:T40"/>
    <mergeCell ref="U40:W40"/>
    <mergeCell ref="X40:Z40"/>
    <mergeCell ref="AA40:AC40"/>
    <mergeCell ref="AD40:AF43"/>
    <mergeCell ref="R41:T41"/>
    <mergeCell ref="U41:W41"/>
    <mergeCell ref="X41:Z41"/>
    <mergeCell ref="AA41:AC41"/>
    <mergeCell ref="A40:A43"/>
    <mergeCell ref="B40:B43"/>
    <mergeCell ref="C40:E40"/>
    <mergeCell ref="F40:H40"/>
    <mergeCell ref="I40:K40"/>
    <mergeCell ref="L40:N40"/>
    <mergeCell ref="C42:E42"/>
    <mergeCell ref="F42:H42"/>
    <mergeCell ref="I42:K42"/>
    <mergeCell ref="L42:N42"/>
    <mergeCell ref="X42:Z42"/>
    <mergeCell ref="AA42:AC42"/>
    <mergeCell ref="O38:Q38"/>
    <mergeCell ref="R38:T38"/>
    <mergeCell ref="U38:W38"/>
    <mergeCell ref="X38:Z38"/>
    <mergeCell ref="AD38:AF38"/>
    <mergeCell ref="AG38:AI38"/>
    <mergeCell ref="AO36:AO39"/>
    <mergeCell ref="AP36:AP39"/>
    <mergeCell ref="AQ36:AQ39"/>
    <mergeCell ref="AR36:AR39"/>
    <mergeCell ref="AY36:AY39"/>
    <mergeCell ref="C37:E37"/>
    <mergeCell ref="F37:H37"/>
    <mergeCell ref="I37:K37"/>
    <mergeCell ref="L37:N37"/>
    <mergeCell ref="O37:Q37"/>
    <mergeCell ref="AG36:AI36"/>
    <mergeCell ref="AJ36:AJ39"/>
    <mergeCell ref="AK36:AK39"/>
    <mergeCell ref="AL36:AL39"/>
    <mergeCell ref="AM36:AM39"/>
    <mergeCell ref="AN36:AN39"/>
    <mergeCell ref="AG37:AI37"/>
    <mergeCell ref="O36:Q36"/>
    <mergeCell ref="R36:T36"/>
    <mergeCell ref="U36:W36"/>
    <mergeCell ref="X36:Z36"/>
    <mergeCell ref="AA36:AC39"/>
    <mergeCell ref="AD36:AF36"/>
    <mergeCell ref="R37:T37"/>
    <mergeCell ref="U37:W37"/>
    <mergeCell ref="X37:Z37"/>
    <mergeCell ref="AD37:AF37"/>
    <mergeCell ref="A36:A39"/>
    <mergeCell ref="B36:B39"/>
    <mergeCell ref="C36:E36"/>
    <mergeCell ref="F36:H36"/>
    <mergeCell ref="I36:K36"/>
    <mergeCell ref="L36:N36"/>
    <mergeCell ref="C38:E38"/>
    <mergeCell ref="F38:H38"/>
    <mergeCell ref="I38:K38"/>
    <mergeCell ref="L38:N38"/>
    <mergeCell ref="O34:Q34"/>
    <mergeCell ref="R34:T34"/>
    <mergeCell ref="U34:W34"/>
    <mergeCell ref="AA34:AC34"/>
    <mergeCell ref="AD34:AF34"/>
    <mergeCell ref="AG34:AI34"/>
    <mergeCell ref="AO32:AO35"/>
    <mergeCell ref="AP32:AP35"/>
    <mergeCell ref="AQ32:AQ35"/>
    <mergeCell ref="AR32:AR35"/>
    <mergeCell ref="AY32:AY35"/>
    <mergeCell ref="C33:E33"/>
    <mergeCell ref="F33:H33"/>
    <mergeCell ref="I33:K33"/>
    <mergeCell ref="L33:N33"/>
    <mergeCell ref="O33:Q33"/>
    <mergeCell ref="AG32:AI32"/>
    <mergeCell ref="AJ32:AJ35"/>
    <mergeCell ref="AK32:AK35"/>
    <mergeCell ref="AL32:AL35"/>
    <mergeCell ref="AM32:AM35"/>
    <mergeCell ref="AN32:AN35"/>
    <mergeCell ref="AG33:AI33"/>
    <mergeCell ref="O32:Q32"/>
    <mergeCell ref="R32:T32"/>
    <mergeCell ref="U32:W32"/>
    <mergeCell ref="X32:Z35"/>
    <mergeCell ref="AA32:AC32"/>
    <mergeCell ref="AD32:AF32"/>
    <mergeCell ref="R33:T33"/>
    <mergeCell ref="U33:W33"/>
    <mergeCell ref="AA33:AC33"/>
    <mergeCell ref="AD33:AF33"/>
    <mergeCell ref="A32:A35"/>
    <mergeCell ref="B32:B35"/>
    <mergeCell ref="C32:E32"/>
    <mergeCell ref="F32:H32"/>
    <mergeCell ref="I32:K32"/>
    <mergeCell ref="L32:N32"/>
    <mergeCell ref="C34:E34"/>
    <mergeCell ref="F34:H34"/>
    <mergeCell ref="I34:K34"/>
    <mergeCell ref="L34:N34"/>
    <mergeCell ref="O30:Q30"/>
    <mergeCell ref="R30:T30"/>
    <mergeCell ref="X30:Z30"/>
    <mergeCell ref="AA30:AC30"/>
    <mergeCell ref="AD30:AF30"/>
    <mergeCell ref="AG30:AI30"/>
    <mergeCell ref="AO28:AO31"/>
    <mergeCell ref="AP28:AP31"/>
    <mergeCell ref="AQ28:AQ31"/>
    <mergeCell ref="AR28:AR31"/>
    <mergeCell ref="AY28:AY31"/>
    <mergeCell ref="C29:E29"/>
    <mergeCell ref="F29:H29"/>
    <mergeCell ref="I29:K29"/>
    <mergeCell ref="L29:N29"/>
    <mergeCell ref="O29:Q29"/>
    <mergeCell ref="AG28:AI28"/>
    <mergeCell ref="AJ28:AJ31"/>
    <mergeCell ref="AK28:AK31"/>
    <mergeCell ref="AL28:AL31"/>
    <mergeCell ref="AM28:AM31"/>
    <mergeCell ref="AN28:AN31"/>
    <mergeCell ref="AG29:AI29"/>
    <mergeCell ref="O28:Q28"/>
    <mergeCell ref="R28:T28"/>
    <mergeCell ref="U28:W31"/>
    <mergeCell ref="X28:Z28"/>
    <mergeCell ref="AA28:AC28"/>
    <mergeCell ref="AD28:AF28"/>
    <mergeCell ref="R29:T29"/>
    <mergeCell ref="X29:Z29"/>
    <mergeCell ref="AA29:AC29"/>
    <mergeCell ref="AD29:AF29"/>
    <mergeCell ref="A28:A31"/>
    <mergeCell ref="B28:B31"/>
    <mergeCell ref="C28:E28"/>
    <mergeCell ref="F28:H28"/>
    <mergeCell ref="I28:K28"/>
    <mergeCell ref="L28:N28"/>
    <mergeCell ref="C30:E30"/>
    <mergeCell ref="F30:H30"/>
    <mergeCell ref="I30:K30"/>
    <mergeCell ref="L30:N30"/>
    <mergeCell ref="O26:Q26"/>
    <mergeCell ref="U26:W26"/>
    <mergeCell ref="X26:Z26"/>
    <mergeCell ref="AA26:AC26"/>
    <mergeCell ref="AD26:AF26"/>
    <mergeCell ref="AG26:AI26"/>
    <mergeCell ref="AO24:AO27"/>
    <mergeCell ref="AP24:AP27"/>
    <mergeCell ref="AQ24:AQ27"/>
    <mergeCell ref="AR24:AR27"/>
    <mergeCell ref="AY24:AY27"/>
    <mergeCell ref="C25:E25"/>
    <mergeCell ref="F25:H25"/>
    <mergeCell ref="I25:K25"/>
    <mergeCell ref="L25:N25"/>
    <mergeCell ref="O25:Q25"/>
    <mergeCell ref="AG24:AI24"/>
    <mergeCell ref="AJ24:AJ27"/>
    <mergeCell ref="AK24:AK27"/>
    <mergeCell ref="AL24:AL27"/>
    <mergeCell ref="AM24:AM27"/>
    <mergeCell ref="AN24:AN27"/>
    <mergeCell ref="AG25:AI25"/>
    <mergeCell ref="O24:Q24"/>
    <mergeCell ref="R24:T27"/>
    <mergeCell ref="U24:W24"/>
    <mergeCell ref="X24:Z24"/>
    <mergeCell ref="AA24:AC24"/>
    <mergeCell ref="AD24:AF24"/>
    <mergeCell ref="U25:W25"/>
    <mergeCell ref="X25:Z25"/>
    <mergeCell ref="AA25:AC25"/>
    <mergeCell ref="AD25:AF25"/>
    <mergeCell ref="A24:A27"/>
    <mergeCell ref="B24:B27"/>
    <mergeCell ref="C24:E24"/>
    <mergeCell ref="F24:H24"/>
    <mergeCell ref="I24:K24"/>
    <mergeCell ref="L24:N24"/>
    <mergeCell ref="C26:E26"/>
    <mergeCell ref="F26:H26"/>
    <mergeCell ref="I26:K26"/>
    <mergeCell ref="L26:N26"/>
    <mergeCell ref="AQ20:AQ23"/>
    <mergeCell ref="AR20:AR23"/>
    <mergeCell ref="AY20:AY23"/>
    <mergeCell ref="AD20:AF20"/>
    <mergeCell ref="AG20:AI20"/>
    <mergeCell ref="AJ20:AJ23"/>
    <mergeCell ref="AK20:AK23"/>
    <mergeCell ref="AL20:AL23"/>
    <mergeCell ref="AM20:AM23"/>
    <mergeCell ref="AD21:AF21"/>
    <mergeCell ref="AG21:AI21"/>
    <mergeCell ref="AD22:AF22"/>
    <mergeCell ref="AG22:AI22"/>
    <mergeCell ref="X20:Z20"/>
    <mergeCell ref="AA20:AC20"/>
    <mergeCell ref="X21:Z21"/>
    <mergeCell ref="AA21:AC21"/>
    <mergeCell ref="X22:Z22"/>
    <mergeCell ref="AA22:AC22"/>
    <mergeCell ref="AN20:AN23"/>
    <mergeCell ref="AO20:AO23"/>
    <mergeCell ref="AP20:AP23"/>
    <mergeCell ref="A20:A23"/>
    <mergeCell ref="B20:B23"/>
    <mergeCell ref="C20:E20"/>
    <mergeCell ref="F20:H20"/>
    <mergeCell ref="I20:K20"/>
    <mergeCell ref="L20:N20"/>
    <mergeCell ref="O20:Q23"/>
    <mergeCell ref="R20:T20"/>
    <mergeCell ref="U20:W20"/>
    <mergeCell ref="C22:E22"/>
    <mergeCell ref="F22:H22"/>
    <mergeCell ref="I22:K22"/>
    <mergeCell ref="L22:N22"/>
    <mergeCell ref="R22:T22"/>
    <mergeCell ref="U22:W22"/>
    <mergeCell ref="C21:E21"/>
    <mergeCell ref="F21:H21"/>
    <mergeCell ref="I21:K21"/>
    <mergeCell ref="L21:N21"/>
    <mergeCell ref="R21:T21"/>
    <mergeCell ref="U21:W21"/>
    <mergeCell ref="AR16:AR19"/>
    <mergeCell ref="AY16:AY19"/>
    <mergeCell ref="C17:E17"/>
    <mergeCell ref="F17:H17"/>
    <mergeCell ref="I17:K17"/>
    <mergeCell ref="O17:Q17"/>
    <mergeCell ref="R17:T17"/>
    <mergeCell ref="AG16:AI16"/>
    <mergeCell ref="AJ16:AJ19"/>
    <mergeCell ref="AK16:AK19"/>
    <mergeCell ref="AL16:AL19"/>
    <mergeCell ref="AM16:AM19"/>
    <mergeCell ref="AN16:AN19"/>
    <mergeCell ref="O16:Q16"/>
    <mergeCell ref="R16:T16"/>
    <mergeCell ref="U16:W16"/>
    <mergeCell ref="X16:Z16"/>
    <mergeCell ref="AA16:AC16"/>
    <mergeCell ref="AD16:AF16"/>
    <mergeCell ref="U17:W17"/>
    <mergeCell ref="X17:Z17"/>
    <mergeCell ref="AA17:AC17"/>
    <mergeCell ref="AD17:AF17"/>
    <mergeCell ref="AG17:AI17"/>
    <mergeCell ref="A16:A19"/>
    <mergeCell ref="B16:B19"/>
    <mergeCell ref="C16:E16"/>
    <mergeCell ref="F16:H16"/>
    <mergeCell ref="I16:K16"/>
    <mergeCell ref="L16:N19"/>
    <mergeCell ref="AO16:AO19"/>
    <mergeCell ref="AP16:AP19"/>
    <mergeCell ref="AQ16:AQ19"/>
    <mergeCell ref="C18:E18"/>
    <mergeCell ref="F18:H18"/>
    <mergeCell ref="I18:K18"/>
    <mergeCell ref="O18:Q18"/>
    <mergeCell ref="R18:T18"/>
    <mergeCell ref="U18:W18"/>
    <mergeCell ref="X18:Z18"/>
    <mergeCell ref="AA18:AC18"/>
    <mergeCell ref="AD18:AF18"/>
    <mergeCell ref="AG18:AI18"/>
    <mergeCell ref="AA13:AC13"/>
    <mergeCell ref="AD13:AF13"/>
    <mergeCell ref="AG13:AI13"/>
    <mergeCell ref="C14:E14"/>
    <mergeCell ref="F14:H14"/>
    <mergeCell ref="L14:N14"/>
    <mergeCell ref="O14:Q14"/>
    <mergeCell ref="R14:T14"/>
    <mergeCell ref="U14:W14"/>
    <mergeCell ref="C13:E13"/>
    <mergeCell ref="F13:H13"/>
    <mergeCell ref="L13:N13"/>
    <mergeCell ref="O13:Q13"/>
    <mergeCell ref="R13:T13"/>
    <mergeCell ref="U13:W13"/>
    <mergeCell ref="X14:Z14"/>
    <mergeCell ref="AA14:AC14"/>
    <mergeCell ref="AD14:AF14"/>
    <mergeCell ref="AG14:AI14"/>
    <mergeCell ref="AN12:AN15"/>
    <mergeCell ref="AO12:AO15"/>
    <mergeCell ref="AP12:AP15"/>
    <mergeCell ref="AQ12:AQ15"/>
    <mergeCell ref="AR12:AR15"/>
    <mergeCell ref="AY12:AY15"/>
    <mergeCell ref="AD12:AF12"/>
    <mergeCell ref="AG12:AI12"/>
    <mergeCell ref="AJ12:AJ15"/>
    <mergeCell ref="AK12:AK15"/>
    <mergeCell ref="AL12:AL15"/>
    <mergeCell ref="AM12:AM15"/>
    <mergeCell ref="A12:A15"/>
    <mergeCell ref="B12:B15"/>
    <mergeCell ref="C12:E12"/>
    <mergeCell ref="F12:H12"/>
    <mergeCell ref="I12:K15"/>
    <mergeCell ref="U9:W9"/>
    <mergeCell ref="X9:Z9"/>
    <mergeCell ref="AA9:AC9"/>
    <mergeCell ref="AD9:AF9"/>
    <mergeCell ref="C10:E10"/>
    <mergeCell ref="I10:K10"/>
    <mergeCell ref="L10:N10"/>
    <mergeCell ref="O10:Q10"/>
    <mergeCell ref="R10:T10"/>
    <mergeCell ref="L12:N12"/>
    <mergeCell ref="O12:Q12"/>
    <mergeCell ref="R12:T12"/>
    <mergeCell ref="U12:W12"/>
    <mergeCell ref="X12:Z12"/>
    <mergeCell ref="AA12:AC12"/>
    <mergeCell ref="U10:W10"/>
    <mergeCell ref="X10:Z10"/>
    <mergeCell ref="AA10:AC10"/>
    <mergeCell ref="X13:Z13"/>
    <mergeCell ref="AR8:AR11"/>
    <mergeCell ref="AY8:AY11"/>
    <mergeCell ref="C9:E9"/>
    <mergeCell ref="I9:K9"/>
    <mergeCell ref="L9:N9"/>
    <mergeCell ref="O9:Q9"/>
    <mergeCell ref="R9:T9"/>
    <mergeCell ref="AG8:AI8"/>
    <mergeCell ref="AJ8:AJ11"/>
    <mergeCell ref="AK8:AK11"/>
    <mergeCell ref="AL8:AL11"/>
    <mergeCell ref="AM8:AM11"/>
    <mergeCell ref="AN8:AN11"/>
    <mergeCell ref="O8:Q8"/>
    <mergeCell ref="R8:T8"/>
    <mergeCell ref="U8:W8"/>
    <mergeCell ref="X8:Z8"/>
    <mergeCell ref="AA8:AC8"/>
    <mergeCell ref="AD8:AF8"/>
    <mergeCell ref="AD10:AF10"/>
    <mergeCell ref="AG10:AI10"/>
    <mergeCell ref="AG9:AI9"/>
    <mergeCell ref="A8:A11"/>
    <mergeCell ref="B8:B11"/>
    <mergeCell ref="C8:E8"/>
    <mergeCell ref="F8:H11"/>
    <mergeCell ref="I8:K8"/>
    <mergeCell ref="L8:N8"/>
    <mergeCell ref="AO8:AO11"/>
    <mergeCell ref="AP8:AP11"/>
    <mergeCell ref="AQ8:AQ11"/>
    <mergeCell ref="AR4:AR7"/>
    <mergeCell ref="AY4:AY7"/>
    <mergeCell ref="F5:H5"/>
    <mergeCell ref="I5:K5"/>
    <mergeCell ref="L5:N5"/>
    <mergeCell ref="O5:Q5"/>
    <mergeCell ref="R5:T5"/>
    <mergeCell ref="U5:W5"/>
    <mergeCell ref="AJ4:AJ7"/>
    <mergeCell ref="AK4:AK7"/>
    <mergeCell ref="AL4:AL7"/>
    <mergeCell ref="AM4:AM7"/>
    <mergeCell ref="AN4:AN7"/>
    <mergeCell ref="AO4:AO7"/>
    <mergeCell ref="R4:T4"/>
    <mergeCell ref="U4:W4"/>
    <mergeCell ref="X4:Z4"/>
    <mergeCell ref="AA4:AC4"/>
    <mergeCell ref="AD4:AF4"/>
    <mergeCell ref="AG4:AI4"/>
    <mergeCell ref="X5:Z5"/>
    <mergeCell ref="AA5:AC5"/>
    <mergeCell ref="AD5:AF5"/>
    <mergeCell ref="AG5:AI5"/>
    <mergeCell ref="A4:A7"/>
    <mergeCell ref="B4:B7"/>
    <mergeCell ref="C4:E7"/>
    <mergeCell ref="F4:H4"/>
    <mergeCell ref="I4:K4"/>
    <mergeCell ref="L4:N4"/>
    <mergeCell ref="O4:Q4"/>
    <mergeCell ref="AP4:AP7"/>
    <mergeCell ref="AQ4:AQ7"/>
    <mergeCell ref="F6:H6"/>
    <mergeCell ref="I6:K6"/>
    <mergeCell ref="L6:N6"/>
    <mergeCell ref="O6:Q6"/>
    <mergeCell ref="R6:T6"/>
    <mergeCell ref="U6:W6"/>
    <mergeCell ref="X6:Z6"/>
    <mergeCell ref="AA6:AC6"/>
    <mergeCell ref="AD6:AF6"/>
    <mergeCell ref="AG6:AI6"/>
    <mergeCell ref="AH1:AI1"/>
    <mergeCell ref="AN1:AP1"/>
    <mergeCell ref="C3:E3"/>
    <mergeCell ref="F3:H3"/>
    <mergeCell ref="I3:K3"/>
    <mergeCell ref="L3:N3"/>
    <mergeCell ref="O3:Q3"/>
    <mergeCell ref="R3:T3"/>
    <mergeCell ref="U3:W3"/>
    <mergeCell ref="X3:Z3"/>
    <mergeCell ref="D1:F1"/>
    <mergeCell ref="G1:S1"/>
    <mergeCell ref="T1:U1"/>
    <mergeCell ref="V1:Z1"/>
    <mergeCell ref="AA1:AB1"/>
    <mergeCell ref="AD1:AG1"/>
    <mergeCell ref="AA3:AC3"/>
    <mergeCell ref="AD3:AF3"/>
    <mergeCell ref="AG3:AI3"/>
  </mergeCells>
  <phoneticPr fontId="1"/>
  <conditionalFormatting sqref="C3:AF3">
    <cfRule type="cellIs" dxfId="339" priority="447" stopIfTrue="1" operator="equal">
      <formula>0</formula>
    </cfRule>
  </conditionalFormatting>
  <conditionalFormatting sqref="AG3:AI3">
    <cfRule type="cellIs" dxfId="338" priority="446" stopIfTrue="1" operator="equal">
      <formula>0</formula>
    </cfRule>
  </conditionalFormatting>
  <conditionalFormatting sqref="C4 F20 L4 R4 X4 AD4 F12 AA8 I16 O16 X16 I12 F16 F8 L16 I20 L20 R24 O20 U28 C12 C16 C20 C24 X32 AD40 AA36 C28 C32 C36 C40 C8 O24 L24 I24 F24 R28 O28 L28 I28 F28 U32 R32 O32 L32 I32 F32 X36 U36 R36 O36 L36 I36 F36 AA40 X40 U40 R40 O40 L40 I40 F40 AA24 AD6 AA6 X6 U6 R6 L6 I6 F6 C10 AD10 AA10 U10 R10 L10 I10 C14 X14 O14 L14 F14 C18 F18 AA18 X18 O18 I18 C22 U22 R22 L22 I22 F22 AA26 F26 I26 L26 O26 C26 X26 F30 I30 L30 O30 R30 C30 X30 F34 I34 L34 O34 R34 U34 C34 F38 I38 L38 O38 R38 U38 X38 C38 F42 I42 L42 O42 R42 U42 X42 AA42 C42">
    <cfRule type="cellIs" dxfId="337" priority="108" stopIfTrue="1" operator="equal">
      <formula>0</formula>
    </cfRule>
  </conditionalFormatting>
  <conditionalFormatting sqref="AG12 AG14">
    <cfRule type="cellIs" dxfId="336" priority="107" stopIfTrue="1" operator="equal">
      <formula>0</formula>
    </cfRule>
  </conditionalFormatting>
  <conditionalFormatting sqref="C44 C46">
    <cfRule type="cellIs" dxfId="335" priority="106" stopIfTrue="1" operator="equal">
      <formula>0</formula>
    </cfRule>
  </conditionalFormatting>
  <conditionalFormatting sqref="AG44">
    <cfRule type="cellIs" dxfId="334" priority="105" stopIfTrue="1" operator="equal">
      <formula>0</formula>
    </cfRule>
  </conditionalFormatting>
  <conditionalFormatting sqref="F44 I44 L44 O44 R44 U44 X44 AA44 AD44">
    <cfRule type="cellIs" dxfId="333" priority="104" stopIfTrue="1" operator="equal">
      <formula>0</formula>
    </cfRule>
  </conditionalFormatting>
  <conditionalFormatting sqref="F46 I46 L46 O46 R46 U46 X46 AA46 AD46">
    <cfRule type="cellIs" dxfId="332" priority="103" stopIfTrue="1" operator="equal">
      <formula>0</formula>
    </cfRule>
  </conditionalFormatting>
  <conditionalFormatting sqref="AD20 AD22">
    <cfRule type="cellIs" dxfId="331" priority="102" stopIfTrue="1" operator="equal">
      <formula>0</formula>
    </cfRule>
  </conditionalFormatting>
  <conditionalFormatting sqref="AG38">
    <cfRule type="cellIs" dxfId="330" priority="101" stopIfTrue="1" operator="equal">
      <formula>0</formula>
    </cfRule>
  </conditionalFormatting>
  <conditionalFormatting sqref="AG22">
    <cfRule type="cellIs" dxfId="329" priority="100" stopIfTrue="1" operator="equal">
      <formula>0</formula>
    </cfRule>
  </conditionalFormatting>
  <conditionalFormatting sqref="AG34">
    <cfRule type="cellIs" dxfId="328" priority="99" stopIfTrue="1" operator="equal">
      <formula>0</formula>
    </cfRule>
  </conditionalFormatting>
  <conditionalFormatting sqref="AD26">
    <cfRule type="cellIs" dxfId="327" priority="98" stopIfTrue="1" operator="equal">
      <formula>0</formula>
    </cfRule>
  </conditionalFormatting>
  <conditionalFormatting sqref="AD38">
    <cfRule type="cellIs" dxfId="326" priority="97" stopIfTrue="1" operator="equal">
      <formula>0</formula>
    </cfRule>
  </conditionalFormatting>
  <conditionalFormatting sqref="AD5 X5 R5 L5">
    <cfRule type="cellIs" dxfId="325" priority="96" stopIfTrue="1" operator="equal">
      <formula>0</formula>
    </cfRule>
  </conditionalFormatting>
  <conditionalFormatting sqref="C9 AA9">
    <cfRule type="cellIs" dxfId="324" priority="95" stopIfTrue="1" operator="equal">
      <formula>0</formula>
    </cfRule>
  </conditionalFormatting>
  <conditionalFormatting sqref="C13 F13">
    <cfRule type="cellIs" dxfId="323" priority="94" stopIfTrue="1" operator="equal">
      <formula>0</formula>
    </cfRule>
  </conditionalFormatting>
  <conditionalFormatting sqref="AG13">
    <cfRule type="cellIs" dxfId="322" priority="93" stopIfTrue="1" operator="equal">
      <formula>0</formula>
    </cfRule>
  </conditionalFormatting>
  <conditionalFormatting sqref="C17 F17 X17 O17 I17">
    <cfRule type="cellIs" dxfId="321" priority="92" stopIfTrue="1" operator="equal">
      <formula>0</formula>
    </cfRule>
  </conditionalFormatting>
  <conditionalFormatting sqref="C21 L21 I21 F21">
    <cfRule type="cellIs" dxfId="320" priority="91" stopIfTrue="1" operator="equal">
      <formula>0</formula>
    </cfRule>
  </conditionalFormatting>
  <conditionalFormatting sqref="AD21">
    <cfRule type="cellIs" dxfId="319" priority="90" stopIfTrue="1" operator="equal">
      <formula>0</formula>
    </cfRule>
  </conditionalFormatting>
  <conditionalFormatting sqref="AA25 F25 I25 L25 O25 C25">
    <cfRule type="cellIs" dxfId="318" priority="89" stopIfTrue="1" operator="equal">
      <formula>0</formula>
    </cfRule>
  </conditionalFormatting>
  <conditionalFormatting sqref="F29 I29 L29 O29 R29 C29">
    <cfRule type="cellIs" dxfId="317" priority="88" stopIfTrue="1" operator="equal">
      <formula>0</formula>
    </cfRule>
  </conditionalFormatting>
  <conditionalFormatting sqref="F33 I33 L33 O33 R33 U33 C33">
    <cfRule type="cellIs" dxfId="316" priority="87" stopIfTrue="1" operator="equal">
      <formula>0</formula>
    </cfRule>
  </conditionalFormatting>
  <conditionalFormatting sqref="F37 I37 L37 O37 R37 U37 X37 C37">
    <cfRule type="cellIs" dxfId="315" priority="86" stopIfTrue="1" operator="equal">
      <formula>0</formula>
    </cfRule>
  </conditionalFormatting>
  <conditionalFormatting sqref="F41 I41 L41 O41 R41 U41 X41 AA41 C41">
    <cfRule type="cellIs" dxfId="314" priority="85" stopIfTrue="1" operator="equal">
      <formula>0</formula>
    </cfRule>
  </conditionalFormatting>
  <conditionalFormatting sqref="C45">
    <cfRule type="cellIs" dxfId="313" priority="84" stopIfTrue="1" operator="equal">
      <formula>0</formula>
    </cfRule>
  </conditionalFormatting>
  <conditionalFormatting sqref="F45 I45 L45 O45 R45 U45 X45 AA45 AD45">
    <cfRule type="cellIs" dxfId="312" priority="83" stopIfTrue="1" operator="equal">
      <formula>0</formula>
    </cfRule>
  </conditionalFormatting>
  <conditionalFormatting sqref="AG36">
    <cfRule type="cellIs" dxfId="311" priority="82" stopIfTrue="1" operator="equal">
      <formula>0</formula>
    </cfRule>
  </conditionalFormatting>
  <conditionalFormatting sqref="AG37">
    <cfRule type="cellIs" dxfId="310" priority="81" stopIfTrue="1" operator="equal">
      <formula>0</formula>
    </cfRule>
  </conditionalFormatting>
  <conditionalFormatting sqref="I8">
    <cfRule type="cellIs" dxfId="309" priority="80" stopIfTrue="1" operator="equal">
      <formula>0</formula>
    </cfRule>
  </conditionalFormatting>
  <conditionalFormatting sqref="I9">
    <cfRule type="cellIs" dxfId="308" priority="79" stopIfTrue="1" operator="equal">
      <formula>0</formula>
    </cfRule>
  </conditionalFormatting>
  <conditionalFormatting sqref="AA4">
    <cfRule type="cellIs" dxfId="307" priority="78" stopIfTrue="1" operator="equal">
      <formula>0</formula>
    </cfRule>
  </conditionalFormatting>
  <conditionalFormatting sqref="AA5">
    <cfRule type="cellIs" dxfId="306" priority="77" stopIfTrue="1" operator="equal">
      <formula>0</formula>
    </cfRule>
  </conditionalFormatting>
  <conditionalFormatting sqref="AD36">
    <cfRule type="cellIs" dxfId="305" priority="76" stopIfTrue="1" operator="equal">
      <formula>0</formula>
    </cfRule>
  </conditionalFormatting>
  <conditionalFormatting sqref="AD37">
    <cfRule type="cellIs" dxfId="304" priority="75" stopIfTrue="1" operator="equal">
      <formula>0</formula>
    </cfRule>
  </conditionalFormatting>
  <conditionalFormatting sqref="F5">
    <cfRule type="cellIs" dxfId="303" priority="74" stopIfTrue="1" operator="equal">
      <formula>0</formula>
    </cfRule>
  </conditionalFormatting>
  <conditionalFormatting sqref="L13">
    <cfRule type="cellIs" dxfId="302" priority="73" stopIfTrue="1" operator="equal">
      <formula>0</formula>
    </cfRule>
  </conditionalFormatting>
  <conditionalFormatting sqref="I5">
    <cfRule type="cellIs" dxfId="301" priority="72" stopIfTrue="1" operator="equal">
      <formula>0</formula>
    </cfRule>
  </conditionalFormatting>
  <conditionalFormatting sqref="L9">
    <cfRule type="cellIs" dxfId="300" priority="71" stopIfTrue="1" operator="equal">
      <formula>0</formula>
    </cfRule>
  </conditionalFormatting>
  <conditionalFormatting sqref="R21">
    <cfRule type="cellIs" dxfId="299" priority="70" stopIfTrue="1" operator="equal">
      <formula>0</formula>
    </cfRule>
  </conditionalFormatting>
  <conditionalFormatting sqref="X29">
    <cfRule type="cellIs" dxfId="298" priority="69" stopIfTrue="1" operator="equal">
      <formula>0</formula>
    </cfRule>
  </conditionalFormatting>
  <conditionalFormatting sqref="U21">
    <cfRule type="cellIs" dxfId="297" priority="68" stopIfTrue="1" operator="equal">
      <formula>0</formula>
    </cfRule>
  </conditionalFormatting>
  <conditionalFormatting sqref="X25">
    <cfRule type="cellIs" dxfId="296" priority="67" stopIfTrue="1" operator="equal">
      <formula>0</formula>
    </cfRule>
  </conditionalFormatting>
  <conditionalFormatting sqref="F4">
    <cfRule type="cellIs" dxfId="295" priority="66" stopIfTrue="1" operator="equal">
      <formula>0</formula>
    </cfRule>
  </conditionalFormatting>
  <conditionalFormatting sqref="I4">
    <cfRule type="cellIs" dxfId="294" priority="65" stopIfTrue="1" operator="equal">
      <formula>0</formula>
    </cfRule>
  </conditionalFormatting>
  <conditionalFormatting sqref="L8">
    <cfRule type="cellIs" dxfId="293" priority="64" stopIfTrue="1" operator="equal">
      <formula>0</formula>
    </cfRule>
  </conditionalFormatting>
  <conditionalFormatting sqref="L12">
    <cfRule type="cellIs" dxfId="292" priority="63" stopIfTrue="1" operator="equal">
      <formula>0</formula>
    </cfRule>
  </conditionalFormatting>
  <conditionalFormatting sqref="R20 U20">
    <cfRule type="cellIs" dxfId="291" priority="62" stopIfTrue="1" operator="equal">
      <formula>0</formula>
    </cfRule>
  </conditionalFormatting>
  <conditionalFormatting sqref="AD24">
    <cfRule type="cellIs" dxfId="290" priority="61" stopIfTrue="1" operator="equal">
      <formula>0</formula>
    </cfRule>
  </conditionalFormatting>
  <conditionalFormatting sqref="AD25">
    <cfRule type="cellIs" dxfId="289" priority="60" stopIfTrue="1" operator="equal">
      <formula>0</formula>
    </cfRule>
  </conditionalFormatting>
  <conditionalFormatting sqref="X24">
    <cfRule type="cellIs" dxfId="288" priority="59" stopIfTrue="1" operator="equal">
      <formula>0</formula>
    </cfRule>
  </conditionalFormatting>
  <conditionalFormatting sqref="X28">
    <cfRule type="cellIs" dxfId="287" priority="58" stopIfTrue="1" operator="equal">
      <formula>0</formula>
    </cfRule>
  </conditionalFormatting>
  <conditionalFormatting sqref="U4">
    <cfRule type="cellIs" dxfId="286" priority="57" stopIfTrue="1" operator="equal">
      <formula>0</formula>
    </cfRule>
  </conditionalFormatting>
  <conditionalFormatting sqref="U5">
    <cfRule type="cellIs" dxfId="285" priority="56" stopIfTrue="1" operator="equal">
      <formula>0</formula>
    </cfRule>
  </conditionalFormatting>
  <conditionalFormatting sqref="R8 U8">
    <cfRule type="cellIs" dxfId="284" priority="55" stopIfTrue="1" operator="equal">
      <formula>0</formula>
    </cfRule>
  </conditionalFormatting>
  <conditionalFormatting sqref="R9 U9">
    <cfRule type="cellIs" dxfId="283" priority="54" stopIfTrue="1" operator="equal">
      <formula>0</formula>
    </cfRule>
  </conditionalFormatting>
  <conditionalFormatting sqref="O12">
    <cfRule type="cellIs" dxfId="282" priority="53" stopIfTrue="1" operator="equal">
      <formula>0</formula>
    </cfRule>
  </conditionalFormatting>
  <conditionalFormatting sqref="O13">
    <cfRule type="cellIs" dxfId="281" priority="52" stopIfTrue="1" operator="equal">
      <formula>0</formula>
    </cfRule>
  </conditionalFormatting>
  <conditionalFormatting sqref="X12">
    <cfRule type="cellIs" dxfId="280" priority="51" stopIfTrue="1" operator="equal">
      <formula>0</formula>
    </cfRule>
  </conditionalFormatting>
  <conditionalFormatting sqref="X13">
    <cfRule type="cellIs" dxfId="279" priority="50" stopIfTrue="1" operator="equal">
      <formula>0</formula>
    </cfRule>
  </conditionalFormatting>
  <conditionalFormatting sqref="AA16">
    <cfRule type="cellIs" dxfId="278" priority="49" stopIfTrue="1" operator="equal">
      <formula>0</formula>
    </cfRule>
  </conditionalFormatting>
  <conditionalFormatting sqref="AA17">
    <cfRule type="cellIs" dxfId="277" priority="48" stopIfTrue="1" operator="equal">
      <formula>0</formula>
    </cfRule>
  </conditionalFormatting>
  <conditionalFormatting sqref="AG20">
    <cfRule type="cellIs" dxfId="276" priority="47" stopIfTrue="1" operator="equal">
      <formula>0</formula>
    </cfRule>
  </conditionalFormatting>
  <conditionalFormatting sqref="AG21">
    <cfRule type="cellIs" dxfId="275" priority="46" stopIfTrue="1" operator="equal">
      <formula>0</formula>
    </cfRule>
  </conditionalFormatting>
  <conditionalFormatting sqref="AG32">
    <cfRule type="cellIs" dxfId="274" priority="45" stopIfTrue="1" operator="equal">
      <formula>0</formula>
    </cfRule>
  </conditionalFormatting>
  <conditionalFormatting sqref="AG33">
    <cfRule type="cellIs" dxfId="273" priority="44" stopIfTrue="1" operator="equal">
      <formula>0</formula>
    </cfRule>
  </conditionalFormatting>
  <conditionalFormatting sqref="O4 O6">
    <cfRule type="cellIs" dxfId="272" priority="43" stopIfTrue="1" operator="equal">
      <formula>0</formula>
    </cfRule>
  </conditionalFormatting>
  <conditionalFormatting sqref="O5">
    <cfRule type="cellIs" dxfId="271" priority="42" stopIfTrue="1" operator="equal">
      <formula>0</formula>
    </cfRule>
  </conditionalFormatting>
  <conditionalFormatting sqref="AG8 AG10">
    <cfRule type="cellIs" dxfId="270" priority="41" stopIfTrue="1" operator="equal">
      <formula>0</formula>
    </cfRule>
  </conditionalFormatting>
  <conditionalFormatting sqref="AG9">
    <cfRule type="cellIs" dxfId="269" priority="40" stopIfTrue="1" operator="equal">
      <formula>0</formula>
    </cfRule>
  </conditionalFormatting>
  <conditionalFormatting sqref="R12 U12 R14 U14">
    <cfRule type="cellIs" dxfId="268" priority="39" stopIfTrue="1" operator="equal">
      <formula>0</formula>
    </cfRule>
  </conditionalFormatting>
  <conditionalFormatting sqref="R13 U13">
    <cfRule type="cellIs" dxfId="267" priority="38" stopIfTrue="1" operator="equal">
      <formula>0</formula>
    </cfRule>
  </conditionalFormatting>
  <conditionalFormatting sqref="X20 X22">
    <cfRule type="cellIs" dxfId="266" priority="37" stopIfTrue="1" operator="equal">
      <formula>0</formula>
    </cfRule>
  </conditionalFormatting>
  <conditionalFormatting sqref="X21">
    <cfRule type="cellIs" dxfId="265" priority="36" stopIfTrue="1" operator="equal">
      <formula>0</formula>
    </cfRule>
  </conditionalFormatting>
  <conditionalFormatting sqref="AA28 AA30">
    <cfRule type="cellIs" dxfId="264" priority="35" stopIfTrue="1" operator="equal">
      <formula>0</formula>
    </cfRule>
  </conditionalFormatting>
  <conditionalFormatting sqref="AA29">
    <cfRule type="cellIs" dxfId="263" priority="34" stopIfTrue="1" operator="equal">
      <formula>0</formula>
    </cfRule>
  </conditionalFormatting>
  <conditionalFormatting sqref="AG42">
    <cfRule type="cellIs" dxfId="262" priority="33" stopIfTrue="1" operator="equal">
      <formula>0</formula>
    </cfRule>
  </conditionalFormatting>
  <conditionalFormatting sqref="AG40">
    <cfRule type="cellIs" dxfId="261" priority="32" stopIfTrue="1" operator="equal">
      <formula>0</formula>
    </cfRule>
  </conditionalFormatting>
  <conditionalFormatting sqref="AG41">
    <cfRule type="cellIs" dxfId="260" priority="31" stopIfTrue="1" operator="equal">
      <formula>0</formula>
    </cfRule>
  </conditionalFormatting>
  <conditionalFormatting sqref="AA34 AD34">
    <cfRule type="cellIs" dxfId="259" priority="30" stopIfTrue="1" operator="equal">
      <formula>0</formula>
    </cfRule>
  </conditionalFormatting>
  <conditionalFormatting sqref="AA32 AD32">
    <cfRule type="cellIs" dxfId="258" priority="29" stopIfTrue="1" operator="equal">
      <formula>0</formula>
    </cfRule>
  </conditionalFormatting>
  <conditionalFormatting sqref="AA33 AD33">
    <cfRule type="cellIs" dxfId="257" priority="28" stopIfTrue="1" operator="equal">
      <formula>0</formula>
    </cfRule>
  </conditionalFormatting>
  <conditionalFormatting sqref="AG4 AG6">
    <cfRule type="cellIs" dxfId="256" priority="27" stopIfTrue="1" operator="equal">
      <formula>0</formula>
    </cfRule>
  </conditionalFormatting>
  <conditionalFormatting sqref="AG5">
    <cfRule type="cellIs" dxfId="255" priority="26" stopIfTrue="1" operator="equal">
      <formula>0</formula>
    </cfRule>
  </conditionalFormatting>
  <conditionalFormatting sqref="X8 X10">
    <cfRule type="cellIs" dxfId="254" priority="25" stopIfTrue="1" operator="equal">
      <formula>0</formula>
    </cfRule>
  </conditionalFormatting>
  <conditionalFormatting sqref="X9">
    <cfRule type="cellIs" dxfId="253" priority="24" stopIfTrue="1" operator="equal">
      <formula>0</formula>
    </cfRule>
  </conditionalFormatting>
  <conditionalFormatting sqref="AA12 AA14">
    <cfRule type="cellIs" dxfId="252" priority="23" stopIfTrue="1" operator="equal">
      <formula>0</formula>
    </cfRule>
  </conditionalFormatting>
  <conditionalFormatting sqref="AA13">
    <cfRule type="cellIs" dxfId="251" priority="22" stopIfTrue="1" operator="equal">
      <formula>0</formula>
    </cfRule>
  </conditionalFormatting>
  <conditionalFormatting sqref="AD16 AG16 AD18 AG18">
    <cfRule type="cellIs" dxfId="250" priority="21" stopIfTrue="1" operator="equal">
      <formula>0</formula>
    </cfRule>
  </conditionalFormatting>
  <conditionalFormatting sqref="AD17 AG17">
    <cfRule type="cellIs" dxfId="249" priority="20" stopIfTrue="1" operator="equal">
      <formula>0</formula>
    </cfRule>
  </conditionalFormatting>
  <conditionalFormatting sqref="AA20 AA22">
    <cfRule type="cellIs" dxfId="248" priority="19" stopIfTrue="1" operator="equal">
      <formula>0</formula>
    </cfRule>
  </conditionalFormatting>
  <conditionalFormatting sqref="AA21">
    <cfRule type="cellIs" dxfId="247" priority="18" stopIfTrue="1" operator="equal">
      <formula>0</formula>
    </cfRule>
  </conditionalFormatting>
  <conditionalFormatting sqref="O8 O10">
    <cfRule type="cellIs" dxfId="246" priority="17" stopIfTrue="1" operator="equal">
      <formula>0</formula>
    </cfRule>
  </conditionalFormatting>
  <conditionalFormatting sqref="O9">
    <cfRule type="cellIs" dxfId="245" priority="16" stopIfTrue="1" operator="equal">
      <formula>0</formula>
    </cfRule>
  </conditionalFormatting>
  <conditionalFormatting sqref="U16 U18">
    <cfRule type="cellIs" dxfId="244" priority="15" stopIfTrue="1" operator="equal">
      <formula>0</formula>
    </cfRule>
  </conditionalFormatting>
  <conditionalFormatting sqref="U17">
    <cfRule type="cellIs" dxfId="243" priority="14" stopIfTrue="1" operator="equal">
      <formula>0</formula>
    </cfRule>
  </conditionalFormatting>
  <conditionalFormatting sqref="U24 U26">
    <cfRule type="cellIs" dxfId="242" priority="13" stopIfTrue="1" operator="equal">
      <formula>0</formula>
    </cfRule>
  </conditionalFormatting>
  <conditionalFormatting sqref="U25">
    <cfRule type="cellIs" dxfId="241" priority="12" stopIfTrue="1" operator="equal">
      <formula>0</formula>
    </cfRule>
  </conditionalFormatting>
  <conditionalFormatting sqref="AG24 AG26">
    <cfRule type="cellIs" dxfId="240" priority="11" stopIfTrue="1" operator="equal">
      <formula>0</formula>
    </cfRule>
  </conditionalFormatting>
  <conditionalFormatting sqref="AG25">
    <cfRule type="cellIs" dxfId="239" priority="10" stopIfTrue="1" operator="equal">
      <formula>0</formula>
    </cfRule>
  </conditionalFormatting>
  <conditionalFormatting sqref="R16 R18">
    <cfRule type="cellIs" dxfId="238" priority="9" stopIfTrue="1" operator="equal">
      <formula>0</formula>
    </cfRule>
  </conditionalFormatting>
  <conditionalFormatting sqref="R17">
    <cfRule type="cellIs" dxfId="237" priority="8" stopIfTrue="1" operator="equal">
      <formula>0</formula>
    </cfRule>
  </conditionalFormatting>
  <conditionalFormatting sqref="AD28 AG28 AD30 AG30">
    <cfRule type="cellIs" dxfId="236" priority="7" stopIfTrue="1" operator="equal">
      <formula>0</formula>
    </cfRule>
  </conditionalFormatting>
  <conditionalFormatting sqref="AD29 AG29">
    <cfRule type="cellIs" dxfId="235" priority="6" stopIfTrue="1" operator="equal">
      <formula>0</formula>
    </cfRule>
  </conditionalFormatting>
  <conditionalFormatting sqref="AD14">
    <cfRule type="cellIs" dxfId="234" priority="5" stopIfTrue="1" operator="equal">
      <formula>0</formula>
    </cfRule>
  </conditionalFormatting>
  <conditionalFormatting sqref="AD8">
    <cfRule type="cellIs" dxfId="233" priority="4" stopIfTrue="1" operator="equal">
      <formula>0</formula>
    </cfRule>
  </conditionalFormatting>
  <conditionalFormatting sqref="AD9">
    <cfRule type="cellIs" dxfId="232" priority="3" stopIfTrue="1" operator="equal">
      <formula>0</formula>
    </cfRule>
  </conditionalFormatting>
  <conditionalFormatting sqref="AD12">
    <cfRule type="cellIs" dxfId="231" priority="2" stopIfTrue="1" operator="equal">
      <formula>0</formula>
    </cfRule>
  </conditionalFormatting>
  <conditionalFormatting sqref="AD13">
    <cfRule type="cellIs" dxfId="230" priority="1" stopIfTrue="1" operator="equal">
      <formula>0</formula>
    </cfRule>
  </conditionalFormatting>
  <dataValidations count="2">
    <dataValidation type="list" allowBlank="1" showInputMessage="1" showErrorMessage="1" sqref="AA1:AB1" xr:uid="{00000000-0002-0000-0500-000000000000}">
      <formula1>"前期,後期"</formula1>
    </dataValidation>
    <dataValidation type="list" allowBlank="1" showInputMessage="1" showErrorMessage="1" sqref="T1:U1" xr:uid="{00000000-0002-0000-0500-000001000000}">
      <formula1>"１,２,３,４,５,６,７,８,９,１０,１１,１２,１３,１４,１５,１６"</formula1>
    </dataValidation>
  </dataValidations>
  <pageMargins left="0.70866141732283472" right="0.70866141732283472" top="0.74803149606299213" bottom="0.74803149606299213" header="0.31496062992125984" footer="0.31496062992125984"/>
  <pageSetup paperSize="9" scale="51"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Y50"/>
  <sheetViews>
    <sheetView zoomScale="75" zoomScaleNormal="75" zoomScaleSheetLayoutView="50" workbookViewId="0">
      <selection activeCell="AR40" sqref="AR40:AR43"/>
    </sheetView>
  </sheetViews>
  <sheetFormatPr defaultColWidth="9" defaultRowHeight="16.2" x14ac:dyDescent="0.2"/>
  <cols>
    <col min="1" max="1" width="3.44140625" style="20" customWidth="1"/>
    <col min="2" max="2" width="13.77734375" style="1" customWidth="1"/>
    <col min="3" max="35" width="4" style="1" customWidth="1"/>
    <col min="36" max="44" width="8.6640625" style="1" customWidth="1"/>
    <col min="45" max="45" width="5.6640625" style="43" customWidth="1"/>
    <col min="46" max="46" width="5.6640625" style="1" customWidth="1"/>
    <col min="47" max="47" width="4.44140625" style="1" customWidth="1"/>
    <col min="48" max="49" width="9" style="1"/>
    <col min="50" max="50" width="9" style="1" customWidth="1"/>
    <col min="51" max="51" width="9" style="1" hidden="1" customWidth="1"/>
    <col min="52" max="16384" width="9" style="1"/>
  </cols>
  <sheetData>
    <row r="1" spans="1:51" ht="30" customHeight="1" x14ac:dyDescent="0.2">
      <c r="A1" s="4"/>
      <c r="B1" s="4"/>
      <c r="C1" s="19"/>
      <c r="D1" s="55">
        <v>2017</v>
      </c>
      <c r="E1" s="55"/>
      <c r="F1" s="55"/>
      <c r="G1" s="56" t="s">
        <v>12</v>
      </c>
      <c r="H1" s="56"/>
      <c r="I1" s="56"/>
      <c r="J1" s="56"/>
      <c r="K1" s="56"/>
      <c r="L1" s="56"/>
      <c r="M1" s="56"/>
      <c r="N1" s="56"/>
      <c r="O1" s="56"/>
      <c r="P1" s="56"/>
      <c r="Q1" s="56"/>
      <c r="R1" s="56"/>
      <c r="S1" s="56"/>
      <c r="T1" s="57" t="s">
        <v>21</v>
      </c>
      <c r="U1" s="57"/>
      <c r="V1" s="47" t="s">
        <v>13</v>
      </c>
      <c r="W1" s="47"/>
      <c r="X1" s="47"/>
      <c r="Y1" s="47"/>
      <c r="Z1" s="47"/>
      <c r="AA1" s="58" t="s">
        <v>15</v>
      </c>
      <c r="AB1" s="58"/>
      <c r="AC1" s="29" t="s">
        <v>19</v>
      </c>
      <c r="AD1" s="47" t="s">
        <v>14</v>
      </c>
      <c r="AE1" s="47"/>
      <c r="AF1" s="47"/>
      <c r="AG1" s="47"/>
      <c r="AH1" s="47"/>
      <c r="AI1" s="47"/>
      <c r="AJ1" s="4"/>
      <c r="AK1" s="4"/>
      <c r="AL1" s="4"/>
      <c r="AN1" s="48">
        <f ca="1">TODAY()</f>
        <v>43087</v>
      </c>
      <c r="AO1" s="48"/>
      <c r="AP1" s="48"/>
      <c r="AQ1" s="3" t="s">
        <v>0</v>
      </c>
      <c r="AR1" s="4"/>
      <c r="AS1" s="42"/>
      <c r="AT1" s="5"/>
      <c r="AV1" s="6"/>
      <c r="AW1" s="6"/>
      <c r="AX1" s="6"/>
    </row>
    <row r="2" spans="1:51" ht="24" customHeight="1" x14ac:dyDescent="0.2">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V2" s="6"/>
      <c r="AW2" s="6"/>
      <c r="AX2" s="6"/>
    </row>
    <row r="3" spans="1:51" ht="30" customHeight="1" x14ac:dyDescent="0.2">
      <c r="A3" s="21" t="s">
        <v>19</v>
      </c>
      <c r="B3" s="22" t="s">
        <v>14</v>
      </c>
      <c r="C3" s="157" t="str">
        <f>B4</f>
        <v>バディ</v>
      </c>
      <c r="D3" s="158"/>
      <c r="E3" s="159"/>
      <c r="F3" s="157" t="str">
        <f>B8</f>
        <v>深沢</v>
      </c>
      <c r="G3" s="158"/>
      <c r="H3" s="159"/>
      <c r="I3" s="157" t="str">
        <f>B12</f>
        <v>砧南小</v>
      </c>
      <c r="J3" s="158"/>
      <c r="K3" s="159"/>
      <c r="L3" s="157" t="str">
        <f>B16</f>
        <v>SWFC</v>
      </c>
      <c r="M3" s="158"/>
      <c r="N3" s="159"/>
      <c r="O3" s="157" t="str">
        <f>B20</f>
        <v>武蔵丘</v>
      </c>
      <c r="P3" s="158"/>
      <c r="Q3" s="159"/>
      <c r="R3" s="157" t="str">
        <f>B24</f>
        <v xml:space="preserve">GIUSTI </v>
      </c>
      <c r="S3" s="158"/>
      <c r="T3" s="159"/>
      <c r="U3" s="157" t="str">
        <f>B28</f>
        <v>山野</v>
      </c>
      <c r="V3" s="158"/>
      <c r="W3" s="159"/>
      <c r="X3" s="157" t="str">
        <f>B32</f>
        <v>やはた</v>
      </c>
      <c r="Y3" s="158"/>
      <c r="Z3" s="159"/>
      <c r="AA3" s="157" t="str">
        <f>B36</f>
        <v>祖師谷</v>
      </c>
      <c r="AB3" s="158"/>
      <c r="AC3" s="159"/>
      <c r="AD3" s="157" t="str">
        <f>B40</f>
        <v>エスペ</v>
      </c>
      <c r="AE3" s="158"/>
      <c r="AF3" s="159"/>
      <c r="AG3" s="157" t="str">
        <f>B44</f>
        <v>コスモ</v>
      </c>
      <c r="AH3" s="158"/>
      <c r="AI3" s="159"/>
      <c r="AJ3" s="9" t="s">
        <v>1</v>
      </c>
      <c r="AK3" s="9" t="s">
        <v>2</v>
      </c>
      <c r="AL3" s="9" t="s">
        <v>3</v>
      </c>
      <c r="AM3" s="9" t="s">
        <v>4</v>
      </c>
      <c r="AN3" s="9" t="s">
        <v>5</v>
      </c>
      <c r="AO3" s="9" t="s">
        <v>6</v>
      </c>
      <c r="AP3" s="9" t="s">
        <v>7</v>
      </c>
      <c r="AQ3" s="9" t="s">
        <v>8</v>
      </c>
      <c r="AR3" s="9" t="s">
        <v>9</v>
      </c>
      <c r="AS3" s="44"/>
      <c r="AT3" s="11"/>
      <c r="AV3" s="6"/>
      <c r="AW3" s="6"/>
      <c r="AX3" s="6"/>
    </row>
    <row r="4" spans="1:51" ht="20.100000000000001" customHeight="1" x14ac:dyDescent="0.2">
      <c r="A4" s="60">
        <v>1</v>
      </c>
      <c r="B4" s="160" t="s">
        <v>50</v>
      </c>
      <c r="C4" s="63"/>
      <c r="D4" s="64"/>
      <c r="E4" s="65"/>
      <c r="F4" s="151">
        <v>42827</v>
      </c>
      <c r="G4" s="152"/>
      <c r="H4" s="153"/>
      <c r="I4" s="151">
        <v>42827</v>
      </c>
      <c r="J4" s="152"/>
      <c r="K4" s="153"/>
      <c r="L4" s="151">
        <v>42854</v>
      </c>
      <c r="M4" s="152"/>
      <c r="N4" s="153"/>
      <c r="O4" s="151">
        <v>42854</v>
      </c>
      <c r="P4" s="152"/>
      <c r="Q4" s="153"/>
      <c r="R4" s="151">
        <v>42858</v>
      </c>
      <c r="S4" s="152"/>
      <c r="T4" s="153"/>
      <c r="U4" s="151">
        <v>42858</v>
      </c>
      <c r="V4" s="152"/>
      <c r="W4" s="153"/>
      <c r="X4" s="151">
        <v>42897</v>
      </c>
      <c r="Y4" s="152"/>
      <c r="Z4" s="153"/>
      <c r="AA4" s="151">
        <v>42869</v>
      </c>
      <c r="AB4" s="152"/>
      <c r="AC4" s="153"/>
      <c r="AD4" s="151">
        <v>42904</v>
      </c>
      <c r="AE4" s="152"/>
      <c r="AF4" s="153"/>
      <c r="AG4" s="151">
        <v>42897</v>
      </c>
      <c r="AH4" s="152"/>
      <c r="AI4" s="153"/>
      <c r="AJ4" s="75">
        <f>IF(AND($D7="",$G7="",$J7="",$M7="",$P7="",$S7="",$V7="",$Y7="",$AB7="",$AE7="",$AH7=""),"",SUM((COUNTIF($C7:$AI7,"○")),(COUNTIF($C7:$AI7,"●")),(COUNTIF($C7:$AI7,"△"))))</f>
        <v>10</v>
      </c>
      <c r="AK4" s="75">
        <f>IF(AND($D7="",$G7="",$J7="",$M7="",$P7="",$S7="",$V7="",$Y7="",$AB7="",$AE7="",$AH7=""),"",SUM($AS7:$AU7))</f>
        <v>30</v>
      </c>
      <c r="AL4" s="75">
        <f>IF(AND($D7="",$G7="",$J7="",$J7="",$M7="",$P7="",$S7="",$V7="",$Y7="",$AB7="",$AE7="",$AH7=""),"",COUNTIF(C7:AI7,"○"))</f>
        <v>10</v>
      </c>
      <c r="AM4" s="75">
        <f>IF(AND($D7="",$G7="",$J7="",$J7="",$M7="",$P7="",$S7="",$V7="",$Y7="",$AB7="",$AE7="",$AH7=""),"",COUNTIF(C7:AI7,"●"))</f>
        <v>0</v>
      </c>
      <c r="AN4" s="75">
        <f>IF(AND($D7="",$G7="",$J7="",$J7="",$M7="",$P7="",$S7="",$V7="",$Y7="",$AB7="",$AE7="",$AH7=""),"",COUNTIF(C7:AI7,"△"))</f>
        <v>0</v>
      </c>
      <c r="AO4" s="75">
        <f>IF(AND($C7="",$F7="",$I7="",$L7="",$O7="",$R7="",$U7="",$X7="",$AA7="",$AD7="",$AG7=""),"",SUM($C7,$F7,$I7,$L7,$O7,$R7,$U7,$X7,$AA7,$AD7,$AG7))</f>
        <v>77</v>
      </c>
      <c r="AP4" s="75">
        <f>IF(AND($E7="",$H7="",$K7="",$N7="",$Q7="",$T7="",$W7="",$Z7="",$AC7="",$AF7="",$AI7=""),"",SUM($E7,$H7,$K7,$N7,$Q7,$T7,$W7,$Z7,$AC7,$AF7,$AI7))</f>
        <v>1</v>
      </c>
      <c r="AQ4" s="75">
        <f>IF(AND($AO4="",$AP4=""),"",($AO4-$AP4))</f>
        <v>76</v>
      </c>
      <c r="AR4" s="163">
        <f>IF(AND($AJ4=""),"",RANK(AY4,AY$4:AY$47))</f>
        <v>1</v>
      </c>
      <c r="AS4" s="45"/>
      <c r="AT4" s="11"/>
      <c r="AV4" s="6"/>
      <c r="AW4" s="6"/>
      <c r="AX4" s="6"/>
      <c r="AY4" s="84">
        <f>IFERROR(AK4+AQ4*0.01,"")</f>
        <v>30.76</v>
      </c>
    </row>
    <row r="5" spans="1:51" ht="20.100000000000001" customHeight="1" x14ac:dyDescent="0.2">
      <c r="A5" s="61"/>
      <c r="B5" s="161"/>
      <c r="C5" s="66"/>
      <c r="D5" s="67"/>
      <c r="E5" s="68"/>
      <c r="F5" s="154" t="s">
        <v>25</v>
      </c>
      <c r="G5" s="155"/>
      <c r="H5" s="156"/>
      <c r="I5" s="154" t="s">
        <v>25</v>
      </c>
      <c r="J5" s="155"/>
      <c r="K5" s="156"/>
      <c r="L5" s="154" t="s">
        <v>25</v>
      </c>
      <c r="M5" s="155"/>
      <c r="N5" s="156"/>
      <c r="O5" s="154" t="s">
        <v>25</v>
      </c>
      <c r="P5" s="155"/>
      <c r="Q5" s="156"/>
      <c r="R5" s="154" t="s">
        <v>25</v>
      </c>
      <c r="S5" s="155"/>
      <c r="T5" s="156"/>
      <c r="U5" s="154" t="s">
        <v>25</v>
      </c>
      <c r="V5" s="155"/>
      <c r="W5" s="156"/>
      <c r="X5" s="154" t="s">
        <v>25</v>
      </c>
      <c r="Y5" s="155"/>
      <c r="Z5" s="156"/>
      <c r="AA5" s="154" t="s">
        <v>92</v>
      </c>
      <c r="AB5" s="155"/>
      <c r="AC5" s="156"/>
      <c r="AD5" s="154" t="s">
        <v>93</v>
      </c>
      <c r="AE5" s="155"/>
      <c r="AF5" s="156"/>
      <c r="AG5" s="154" t="s">
        <v>25</v>
      </c>
      <c r="AH5" s="155"/>
      <c r="AI5" s="156"/>
      <c r="AJ5" s="76"/>
      <c r="AK5" s="76"/>
      <c r="AL5" s="76"/>
      <c r="AM5" s="76"/>
      <c r="AN5" s="76"/>
      <c r="AO5" s="76"/>
      <c r="AP5" s="76"/>
      <c r="AQ5" s="76"/>
      <c r="AR5" s="164"/>
      <c r="AS5" s="45"/>
      <c r="AT5" s="11"/>
      <c r="AV5" s="6"/>
      <c r="AW5" s="6"/>
      <c r="AX5" s="6"/>
      <c r="AY5" s="84"/>
    </row>
    <row r="6" spans="1:51" ht="20.100000000000001" customHeight="1" x14ac:dyDescent="0.2">
      <c r="A6" s="61"/>
      <c r="B6" s="161"/>
      <c r="C6" s="66"/>
      <c r="D6" s="67"/>
      <c r="E6" s="68"/>
      <c r="F6" s="78"/>
      <c r="G6" s="79"/>
      <c r="H6" s="80"/>
      <c r="I6" s="78"/>
      <c r="J6" s="79"/>
      <c r="K6" s="80"/>
      <c r="L6" s="78"/>
      <c r="M6" s="79"/>
      <c r="N6" s="80"/>
      <c r="O6" s="78"/>
      <c r="P6" s="79"/>
      <c r="Q6" s="80"/>
      <c r="R6" s="78"/>
      <c r="S6" s="79"/>
      <c r="T6" s="80"/>
      <c r="U6" s="78"/>
      <c r="V6" s="79"/>
      <c r="W6" s="80"/>
      <c r="X6" s="78"/>
      <c r="Y6" s="79"/>
      <c r="Z6" s="80"/>
      <c r="AA6" s="78"/>
      <c r="AB6" s="79"/>
      <c r="AC6" s="80"/>
      <c r="AD6" s="78"/>
      <c r="AE6" s="79"/>
      <c r="AF6" s="80"/>
      <c r="AG6" s="78"/>
      <c r="AH6" s="79"/>
      <c r="AI6" s="80"/>
      <c r="AJ6" s="76"/>
      <c r="AK6" s="76"/>
      <c r="AL6" s="76"/>
      <c r="AM6" s="76"/>
      <c r="AN6" s="76"/>
      <c r="AO6" s="76"/>
      <c r="AP6" s="76"/>
      <c r="AQ6" s="76"/>
      <c r="AR6" s="164"/>
      <c r="AS6" s="45"/>
      <c r="AT6" s="11"/>
      <c r="AV6" s="6"/>
      <c r="AW6" s="6"/>
      <c r="AX6" s="6"/>
      <c r="AY6" s="84"/>
    </row>
    <row r="7" spans="1:51" ht="24" customHeight="1" x14ac:dyDescent="0.2">
      <c r="A7" s="62"/>
      <c r="B7" s="162"/>
      <c r="C7" s="69"/>
      <c r="D7" s="70"/>
      <c r="E7" s="71"/>
      <c r="F7" s="33">
        <v>5</v>
      </c>
      <c r="G7" s="34" t="str">
        <f>IF(AND($F7="",$H7=""),"",IF($F7&gt;$H7,"○",IF($F7=$H7,"△",IF($F7&lt;$H7,"●"))))</f>
        <v>○</v>
      </c>
      <c r="H7" s="35">
        <v>0</v>
      </c>
      <c r="I7" s="33">
        <v>8</v>
      </c>
      <c r="J7" s="34" t="str">
        <f>IF(AND($I7="",$K7=""),"",IF($I7&gt;$K7,"○",IF($I7=$K7,"△",IF($I7&lt;$K7,"●"))))</f>
        <v>○</v>
      </c>
      <c r="K7" s="35">
        <v>0</v>
      </c>
      <c r="L7" s="33">
        <v>11</v>
      </c>
      <c r="M7" s="34" t="str">
        <f>IF(AND($L7="",$N7=""),"",IF($L7&gt;$N7,"○",IF($L7=$N7,"△",IF($L7&lt;$N7,"●"))))</f>
        <v>○</v>
      </c>
      <c r="N7" s="35">
        <v>0</v>
      </c>
      <c r="O7" s="33">
        <v>6</v>
      </c>
      <c r="P7" s="34" t="str">
        <f>IF(AND($O7="",$Q7=""),"",IF($O7&gt;$Q7,"○",IF($O7=$Q7,"△",IF($O7&lt;$Q7,"●"))))</f>
        <v>○</v>
      </c>
      <c r="Q7" s="35">
        <v>0</v>
      </c>
      <c r="R7" s="33">
        <v>2</v>
      </c>
      <c r="S7" s="34" t="str">
        <f>IF(AND($R7="",$T7=""),"",IF($R7&gt;$T7,"○",IF($R7=$T7,"△",IF($R7&lt;$T7,"●"))))</f>
        <v>○</v>
      </c>
      <c r="T7" s="35">
        <v>0</v>
      </c>
      <c r="U7" s="33">
        <v>10</v>
      </c>
      <c r="V7" s="34" t="str">
        <f>IF(AND($U7="",$W7=""),"",IF($U7&gt;$W7,"○",IF($U7=$W7,"△",IF($U7&lt;$W7,"●"))))</f>
        <v>○</v>
      </c>
      <c r="W7" s="35">
        <v>1</v>
      </c>
      <c r="X7" s="33">
        <v>12</v>
      </c>
      <c r="Y7" s="34" t="str">
        <f>IF(AND($X7="",$Z7=""),"",IF($X7&gt;$Z7,"○",IF($X7=$Z7,"△",IF($X7&lt;$Z7,"●"))))</f>
        <v>○</v>
      </c>
      <c r="Z7" s="35">
        <v>0</v>
      </c>
      <c r="AA7" s="33">
        <v>8</v>
      </c>
      <c r="AB7" s="34" t="str">
        <f>IF(AND($AA7="",$AC7=""),"",IF($AA7&gt;$AC7,"○",IF($AA7=$AC7,"△",IF($AA7&lt;$AC7,"●"))))</f>
        <v>○</v>
      </c>
      <c r="AC7" s="35">
        <v>0</v>
      </c>
      <c r="AD7" s="33">
        <v>4</v>
      </c>
      <c r="AE7" s="34" t="str">
        <f>IF(AND($AD7="",$AF7=""),"",IF($AD7&gt;$AF7,"○",IF($AD7=$AF7,"△",IF($AD7&lt;$AF7,"●"))))</f>
        <v>○</v>
      </c>
      <c r="AF7" s="35">
        <v>0</v>
      </c>
      <c r="AG7" s="33">
        <v>11</v>
      </c>
      <c r="AH7" s="34" t="str">
        <f>IF(AND($AG7="",$AI7=""),"",IF($AG7&gt;$AI7,"○",IF($AG7=$AI7,"△",IF($AG7&lt;$AI7,"●"))))</f>
        <v>○</v>
      </c>
      <c r="AI7" s="35">
        <v>0</v>
      </c>
      <c r="AJ7" s="77"/>
      <c r="AK7" s="77"/>
      <c r="AL7" s="77"/>
      <c r="AM7" s="77"/>
      <c r="AN7" s="77"/>
      <c r="AO7" s="77"/>
      <c r="AP7" s="77"/>
      <c r="AQ7" s="77"/>
      <c r="AR7" s="165"/>
      <c r="AS7" s="46">
        <f>COUNTIF(C7:AI7,"○")*3</f>
        <v>30</v>
      </c>
      <c r="AT7" s="13">
        <f>COUNTIF(C7:AI7,"△")*1</f>
        <v>0</v>
      </c>
      <c r="AU7" s="13">
        <f>COUNTIF(C7:AI7,"●")*0</f>
        <v>0</v>
      </c>
      <c r="AV7" s="14" t="str">
        <f>B4</f>
        <v>バディ</v>
      </c>
      <c r="AW7" s="14" t="str">
        <f>IF(AND(AR4:AR43=""),"",VLOOKUP(1,AR4:AV43,5,0))</f>
        <v/>
      </c>
      <c r="AX7" s="6"/>
      <c r="AY7" s="84"/>
    </row>
    <row r="8" spans="1:51" ht="20.100000000000001" customHeight="1" x14ac:dyDescent="0.2">
      <c r="A8" s="60">
        <v>2</v>
      </c>
      <c r="B8" s="129" t="s">
        <v>51</v>
      </c>
      <c r="C8" s="145">
        <f>IF(AND(F$4=""),"",F$4)</f>
        <v>42827</v>
      </c>
      <c r="D8" s="146"/>
      <c r="E8" s="147"/>
      <c r="F8" s="63"/>
      <c r="G8" s="64"/>
      <c r="H8" s="65"/>
      <c r="I8" s="151">
        <v>42897</v>
      </c>
      <c r="J8" s="152"/>
      <c r="K8" s="153"/>
      <c r="L8" s="151">
        <v>42827</v>
      </c>
      <c r="M8" s="152"/>
      <c r="N8" s="153"/>
      <c r="O8" s="151">
        <v>42897</v>
      </c>
      <c r="P8" s="152"/>
      <c r="Q8" s="153"/>
      <c r="R8" s="151">
        <v>42854</v>
      </c>
      <c r="S8" s="152"/>
      <c r="T8" s="153"/>
      <c r="U8" s="151">
        <v>42854</v>
      </c>
      <c r="V8" s="152"/>
      <c r="W8" s="153"/>
      <c r="X8" s="151">
        <v>42848</v>
      </c>
      <c r="Y8" s="152"/>
      <c r="Z8" s="153"/>
      <c r="AA8" s="151">
        <v>42858</v>
      </c>
      <c r="AB8" s="152"/>
      <c r="AC8" s="153"/>
      <c r="AD8" s="151">
        <v>42890</v>
      </c>
      <c r="AE8" s="152"/>
      <c r="AF8" s="153"/>
      <c r="AG8" s="151">
        <v>42858</v>
      </c>
      <c r="AH8" s="152"/>
      <c r="AI8" s="153"/>
      <c r="AJ8" s="75">
        <f t="shared" ref="AJ8" si="0">IF(AND($D11="",$G11="",$J11="",$M11="",$P11="",$S11="",$V11="",$Y11="",$AB11="",$AE11="",$AH11=""),"",SUM((COUNTIF($C11:$AI11,"○")),(COUNTIF($C11:$AI11,"●")),(COUNTIF($C11:$AI11,"△"))))</f>
        <v>10</v>
      </c>
      <c r="AK8" s="75">
        <f>IF(AND($D11="",$G11="",$J11="",$M11="",$P11="",$S11="",$V11="",$Y11="",$AB11="",$AE11="",$AH11=""),"",SUM($AS11:$AU11))</f>
        <v>24</v>
      </c>
      <c r="AL8" s="75">
        <f t="shared" ref="AL8" si="1">IF(AND($D11="",$G11="",$J11="",$J11="",$M11="",$P11="",$S11="",$V11="",$Y11="",$AB11="",$AE11="",$AH11=""),"",COUNTIF(C11:AI11,"○"))</f>
        <v>8</v>
      </c>
      <c r="AM8" s="75">
        <f t="shared" ref="AM8" si="2">IF(AND($D11="",$G11="",$J11="",$J11="",$M11="",$P11="",$S11="",$V11="",$Y11="",$AB11="",$AE11="",$AH11=""),"",COUNTIF(C11:AI11,"●"))</f>
        <v>2</v>
      </c>
      <c r="AN8" s="75">
        <f t="shared" ref="AN8" si="3">IF(AND($D11="",$G11="",$J11="",$J11="",$M11="",$P11="",$S11="",$V11="",$Y11="",$AB11="",$AE11="",$AH11=""),"",COUNTIF(C11:AI11,"△"))</f>
        <v>0</v>
      </c>
      <c r="AO8" s="75">
        <f t="shared" ref="AO8" si="4">IF(AND($C11="",$F11="",$I11="",$L11="",$O11="",$R11="",$U11="",$X11="",$AA11="",$AD11="",$AG11=""),"",SUM($C11,$F11,$I11,$L11,$O11,$R11,$U11,$X11,$AA11,$AD11,$AG11))</f>
        <v>37</v>
      </c>
      <c r="AP8" s="75">
        <f t="shared" ref="AP8" si="5">IF(AND($E11="",$H11="",$K11="",$N11="",$Q11="",$T11="",$W11="",$Z11="",$AC11="",$AF11="",$AI11=""),"",SUM($E11,$H11,$K11,$N11,$Q11,$T11,$W11,$Z11,$AC11,$AF11,$AI11))</f>
        <v>13</v>
      </c>
      <c r="AQ8" s="75">
        <f t="shared" ref="AQ8" si="6">IF(AND($AO8="",$AP8=""),"",($AO8-$AP8))</f>
        <v>24</v>
      </c>
      <c r="AR8" s="163">
        <f>IF(AND($AJ8=""),"",RANK(AY8,AY$4:AY$47))</f>
        <v>2</v>
      </c>
      <c r="AS8" s="45"/>
      <c r="AT8" s="11"/>
      <c r="AV8" s="6"/>
      <c r="AW8" s="6"/>
      <c r="AX8" s="6"/>
      <c r="AY8" s="84">
        <f>IFERROR(AK8+AQ8*0.01,"")</f>
        <v>24.24</v>
      </c>
    </row>
    <row r="9" spans="1:51" ht="20.100000000000001" customHeight="1" x14ac:dyDescent="0.2">
      <c r="A9" s="61"/>
      <c r="B9" s="130"/>
      <c r="C9" s="142" t="str">
        <f>IF(AND(F$5=""),"",F$5)</f>
        <v>緑地G</v>
      </c>
      <c r="D9" s="143"/>
      <c r="E9" s="144"/>
      <c r="F9" s="66"/>
      <c r="G9" s="67"/>
      <c r="H9" s="68"/>
      <c r="I9" s="154" t="s">
        <v>25</v>
      </c>
      <c r="J9" s="155"/>
      <c r="K9" s="156"/>
      <c r="L9" s="154" t="s">
        <v>25</v>
      </c>
      <c r="M9" s="155"/>
      <c r="N9" s="156"/>
      <c r="O9" s="154" t="s">
        <v>25</v>
      </c>
      <c r="P9" s="155"/>
      <c r="Q9" s="156"/>
      <c r="R9" s="154" t="s">
        <v>25</v>
      </c>
      <c r="S9" s="155"/>
      <c r="T9" s="156"/>
      <c r="U9" s="154" t="s">
        <v>25</v>
      </c>
      <c r="V9" s="155"/>
      <c r="W9" s="156"/>
      <c r="X9" s="154" t="s">
        <v>25</v>
      </c>
      <c r="Y9" s="155"/>
      <c r="Z9" s="156"/>
      <c r="AA9" s="154" t="s">
        <v>25</v>
      </c>
      <c r="AB9" s="155"/>
      <c r="AC9" s="156"/>
      <c r="AD9" s="154" t="s">
        <v>25</v>
      </c>
      <c r="AE9" s="155"/>
      <c r="AF9" s="156"/>
      <c r="AG9" s="154" t="s">
        <v>25</v>
      </c>
      <c r="AH9" s="155"/>
      <c r="AI9" s="156"/>
      <c r="AJ9" s="76"/>
      <c r="AK9" s="76"/>
      <c r="AL9" s="76"/>
      <c r="AM9" s="76"/>
      <c r="AN9" s="76"/>
      <c r="AO9" s="76"/>
      <c r="AP9" s="76"/>
      <c r="AQ9" s="76"/>
      <c r="AR9" s="164"/>
      <c r="AS9" s="45"/>
      <c r="AT9" s="11"/>
      <c r="AV9" s="6"/>
      <c r="AW9" s="6"/>
      <c r="AX9" s="6"/>
      <c r="AY9" s="84"/>
    </row>
    <row r="10" spans="1:51" ht="20.100000000000001" customHeight="1" x14ac:dyDescent="0.2">
      <c r="A10" s="61"/>
      <c r="B10" s="130"/>
      <c r="C10" s="103" t="str">
        <f>IF(AND(F$6=""),"",F$6)</f>
        <v/>
      </c>
      <c r="D10" s="104"/>
      <c r="E10" s="105"/>
      <c r="F10" s="66"/>
      <c r="G10" s="67"/>
      <c r="H10" s="68"/>
      <c r="I10" s="78"/>
      <c r="J10" s="79"/>
      <c r="K10" s="80"/>
      <c r="L10" s="78"/>
      <c r="M10" s="79"/>
      <c r="N10" s="80"/>
      <c r="O10" s="78"/>
      <c r="P10" s="79"/>
      <c r="Q10" s="80"/>
      <c r="R10" s="78"/>
      <c r="S10" s="79"/>
      <c r="T10" s="80"/>
      <c r="U10" s="78"/>
      <c r="V10" s="79"/>
      <c r="W10" s="80"/>
      <c r="X10" s="78"/>
      <c r="Y10" s="79"/>
      <c r="Z10" s="80"/>
      <c r="AA10" s="78"/>
      <c r="AB10" s="79"/>
      <c r="AC10" s="80"/>
      <c r="AD10" s="78"/>
      <c r="AE10" s="79"/>
      <c r="AF10" s="80"/>
      <c r="AG10" s="78"/>
      <c r="AH10" s="79"/>
      <c r="AI10" s="80"/>
      <c r="AJ10" s="76"/>
      <c r="AK10" s="76"/>
      <c r="AL10" s="76"/>
      <c r="AM10" s="76"/>
      <c r="AN10" s="76"/>
      <c r="AO10" s="76"/>
      <c r="AP10" s="76"/>
      <c r="AQ10" s="76"/>
      <c r="AR10" s="164"/>
      <c r="AS10" s="45"/>
      <c r="AT10" s="11"/>
      <c r="AV10" s="6"/>
      <c r="AW10" s="6"/>
      <c r="AX10" s="6"/>
      <c r="AY10" s="84"/>
    </row>
    <row r="11" spans="1:51" ht="24" customHeight="1" x14ac:dyDescent="0.2">
      <c r="A11" s="62"/>
      <c r="B11" s="131"/>
      <c r="C11" s="12">
        <f>IF(AND(H$7=""),"",H$7)</f>
        <v>0</v>
      </c>
      <c r="D11" s="16" t="str">
        <f>IF(AND($C11="",$E11=""),"",IF($C11&gt;$E11,"○",IF($C11=$E11,"△",IF($C11&lt;$E11,"●"))))</f>
        <v>●</v>
      </c>
      <c r="E11" s="17">
        <f>IF(AND(F$7=""),"",F$7)</f>
        <v>5</v>
      </c>
      <c r="F11" s="69"/>
      <c r="G11" s="70"/>
      <c r="H11" s="71"/>
      <c r="I11" s="33">
        <v>4</v>
      </c>
      <c r="J11" s="34" t="str">
        <f>IF(AND($I11="",$K11=""),"",IF($I11&gt;$K11,"○",IF($I11=$K11,"△",IF($I11&lt;$K11,"●"))))</f>
        <v>○</v>
      </c>
      <c r="K11" s="35">
        <v>0</v>
      </c>
      <c r="L11" s="33">
        <v>4</v>
      </c>
      <c r="M11" s="34" t="str">
        <f>IF(AND($L11="",$N11=""),"",IF($L11&gt;$N11,"○",IF($L11=$N11,"△",IF($L11&lt;$N11,"●"))))</f>
        <v>○</v>
      </c>
      <c r="N11" s="35">
        <v>1</v>
      </c>
      <c r="O11" s="33">
        <v>1</v>
      </c>
      <c r="P11" s="34" t="str">
        <f>IF(AND($O11="",$Q11=""),"",IF($O11&gt;$Q11,"○",IF($O11=$Q11,"△",IF($O11&lt;$Q11,"●"))))</f>
        <v>●</v>
      </c>
      <c r="Q11" s="35">
        <v>4</v>
      </c>
      <c r="R11" s="33">
        <v>3</v>
      </c>
      <c r="S11" s="34" t="str">
        <f>IF(AND($R11="",$T11=""),"",IF($R11&gt;$T11,"○",IF($R11=$T11,"△",IF($R11&lt;$T11,"●"))))</f>
        <v>○</v>
      </c>
      <c r="T11" s="35">
        <v>0</v>
      </c>
      <c r="U11" s="33">
        <v>8</v>
      </c>
      <c r="V11" s="34" t="str">
        <f>IF(AND($U11="",$W11=""),"",IF($U11&gt;$W11,"○",IF($U11=$W11,"△",IF($U11&lt;$W11,"●"))))</f>
        <v>○</v>
      </c>
      <c r="W11" s="35">
        <v>0</v>
      </c>
      <c r="X11" s="33">
        <v>6</v>
      </c>
      <c r="Y11" s="34" t="str">
        <f>IF(AND($X11="",$Z11=""),"",IF($X11&gt;$Z11,"○",IF($X11=$Z11,"△",IF($X11&lt;$Z11,"●"))))</f>
        <v>○</v>
      </c>
      <c r="Z11" s="35">
        <v>0</v>
      </c>
      <c r="AA11" s="33">
        <v>1</v>
      </c>
      <c r="AB11" s="34" t="str">
        <f>IF(AND($AA11="",$AC11=""),"",IF($AA11&gt;$AC11,"○",IF($AA11=$AC11,"△",IF($AA11&lt;$AC11,"●"))))</f>
        <v>○</v>
      </c>
      <c r="AC11" s="35">
        <v>0</v>
      </c>
      <c r="AD11" s="33">
        <v>3</v>
      </c>
      <c r="AE11" s="34" t="str">
        <f>IF(AND($AD11="",$AF11=""),"",IF($AD11&gt;$AF11,"○",IF($AD11=$AF11,"△",IF($AD11&lt;$AF11,"●"))))</f>
        <v>○</v>
      </c>
      <c r="AF11" s="35">
        <v>1</v>
      </c>
      <c r="AG11" s="33">
        <v>7</v>
      </c>
      <c r="AH11" s="34" t="str">
        <f>IF(AND($AG11="",$AI11=""),"",IF($AG11&gt;$AI11,"○",IF($AG11=$AI11,"△",IF($AG11&lt;$AI11,"●"))))</f>
        <v>○</v>
      </c>
      <c r="AI11" s="35">
        <v>2</v>
      </c>
      <c r="AJ11" s="77"/>
      <c r="AK11" s="77"/>
      <c r="AL11" s="77"/>
      <c r="AM11" s="77"/>
      <c r="AN11" s="77"/>
      <c r="AO11" s="77"/>
      <c r="AP11" s="77"/>
      <c r="AQ11" s="77"/>
      <c r="AR11" s="165"/>
      <c r="AS11" s="46">
        <f>COUNTIF(C11:AI11,"○")*3</f>
        <v>24</v>
      </c>
      <c r="AT11" s="13">
        <f>COUNTIF(C11:AI11,"△")*1</f>
        <v>0</v>
      </c>
      <c r="AU11" s="13">
        <f>COUNTIF(C11:AI11,"●")*0</f>
        <v>0</v>
      </c>
      <c r="AV11" s="14" t="str">
        <f>B8</f>
        <v>深沢</v>
      </c>
      <c r="AW11" s="14"/>
      <c r="AX11" s="6"/>
      <c r="AY11" s="84"/>
    </row>
    <row r="12" spans="1:51" ht="20.100000000000001" customHeight="1" x14ac:dyDescent="0.2">
      <c r="A12" s="60">
        <v>3</v>
      </c>
      <c r="B12" s="129" t="s">
        <v>52</v>
      </c>
      <c r="C12" s="145">
        <f>IF(AND($I$4=""),"",$I$4)</f>
        <v>42827</v>
      </c>
      <c r="D12" s="146"/>
      <c r="E12" s="147"/>
      <c r="F12" s="145">
        <f>IF(AND($I$8=""),"",$I$8)</f>
        <v>42897</v>
      </c>
      <c r="G12" s="146"/>
      <c r="H12" s="147"/>
      <c r="I12" s="63"/>
      <c r="J12" s="64"/>
      <c r="K12" s="65"/>
      <c r="L12" s="151">
        <v>42827</v>
      </c>
      <c r="M12" s="152"/>
      <c r="N12" s="153"/>
      <c r="O12" s="151">
        <v>42862</v>
      </c>
      <c r="P12" s="152"/>
      <c r="Q12" s="153"/>
      <c r="R12" s="151">
        <v>42889</v>
      </c>
      <c r="S12" s="152"/>
      <c r="T12" s="153"/>
      <c r="U12" s="151">
        <v>42889</v>
      </c>
      <c r="V12" s="152"/>
      <c r="W12" s="153"/>
      <c r="X12" s="151">
        <v>42854</v>
      </c>
      <c r="Y12" s="152"/>
      <c r="Z12" s="153"/>
      <c r="AA12" s="151">
        <v>42858</v>
      </c>
      <c r="AB12" s="152"/>
      <c r="AC12" s="153"/>
      <c r="AD12" s="151">
        <v>42910</v>
      </c>
      <c r="AE12" s="152"/>
      <c r="AF12" s="153"/>
      <c r="AG12" s="151">
        <v>42897</v>
      </c>
      <c r="AH12" s="152"/>
      <c r="AI12" s="153"/>
      <c r="AJ12" s="75">
        <f t="shared" ref="AJ12" si="7">IF(AND($D15="",$G15="",$J15="",$M15="",$P15="",$S15="",$V15="",$Y15="",$AB15="",$AE15="",$AH15=""),"",SUM((COUNTIF($C15:$AI15,"○")),(COUNTIF($C15:$AI15,"●")),(COUNTIF($C15:$AI15,"△"))))</f>
        <v>10</v>
      </c>
      <c r="AK12" s="75">
        <f>IF(AND($D15="",$G15="",$J15="",$M15="",$P15="",$S15="",$V15="",$Y15="",$AB15="",$AE15="",$AH15=""),"",SUM($AS15:$AU15))</f>
        <v>16</v>
      </c>
      <c r="AL12" s="75">
        <f t="shared" ref="AL12" si="8">IF(AND($D15="",$G15="",$J15="",$J15="",$M15="",$P15="",$S15="",$V15="",$Y15="",$AB15="",$AE15="",$AH15=""),"",COUNTIF(C15:AI15,"○"))</f>
        <v>5</v>
      </c>
      <c r="AM12" s="75">
        <f t="shared" ref="AM12" si="9">IF(AND($D15="",$G15="",$J15="",$J15="",$M15="",$P15="",$S15="",$V15="",$Y15="",$AB15="",$AE15="",$AH15=""),"",COUNTIF(C15:AI15,"●"))</f>
        <v>4</v>
      </c>
      <c r="AN12" s="75">
        <f t="shared" ref="AN12" si="10">IF(AND($D15="",$G15="",$J15="",$J15="",$M15="",$P15="",$S15="",$V15="",$Y15="",$AB15="",$AE15="",$AH15=""),"",COUNTIF(C15:AI15,"△"))</f>
        <v>1</v>
      </c>
      <c r="AO12" s="75">
        <f t="shared" ref="AO12" si="11">IF(AND($C15="",$F15="",$I15="",$L15="",$O15="",$R15="",$U15="",$X15="",$AA15="",$AD15="",$AG15=""),"",SUM($C15,$F15,$I15,$L15,$O15,$R15,$U15,$X15,$AA15,$AD15,$AG15))</f>
        <v>15</v>
      </c>
      <c r="AP12" s="75">
        <f t="shared" ref="AP12" si="12">IF(AND($E15="",$H15="",$K15="",$N15="",$Q15="",$T15="",$W15="",$Z15="",$AC15="",$AF15="",$AI15=""),"",SUM($E15,$H15,$K15,$N15,$Q15,$T15,$W15,$Z15,$AC15,$AF15,$AI15))</f>
        <v>19</v>
      </c>
      <c r="AQ12" s="75">
        <f t="shared" ref="AQ12" si="13">IF(AND($AO12="",$AP12=""),"",($AO12-$AP12))</f>
        <v>-4</v>
      </c>
      <c r="AR12" s="163">
        <f>IF(AND($AJ12=""),"",RANK(AY12,AY$4:AY$47))</f>
        <v>6</v>
      </c>
      <c r="AS12" s="45"/>
      <c r="AT12" s="11"/>
      <c r="AV12" s="6"/>
      <c r="AW12" s="6"/>
      <c r="AX12" s="6"/>
      <c r="AY12" s="84">
        <f>IFERROR(AK12+AQ12*0.01,"")</f>
        <v>15.96</v>
      </c>
    </row>
    <row r="13" spans="1:51" ht="20.100000000000001" customHeight="1" x14ac:dyDescent="0.2">
      <c r="A13" s="61"/>
      <c r="B13" s="130"/>
      <c r="C13" s="142" t="str">
        <f>IF(AND($I$5=""),"",$I$5)</f>
        <v>緑地G</v>
      </c>
      <c r="D13" s="143"/>
      <c r="E13" s="144"/>
      <c r="F13" s="142" t="str">
        <f>IF(AND($I$9=""),"",$I$9)</f>
        <v>緑地G</v>
      </c>
      <c r="G13" s="143"/>
      <c r="H13" s="144"/>
      <c r="I13" s="66"/>
      <c r="J13" s="67"/>
      <c r="K13" s="68"/>
      <c r="L13" s="154" t="s">
        <v>25</v>
      </c>
      <c r="M13" s="155"/>
      <c r="N13" s="156"/>
      <c r="O13" s="154" t="s">
        <v>26</v>
      </c>
      <c r="P13" s="155"/>
      <c r="Q13" s="156"/>
      <c r="R13" s="154" t="s">
        <v>26</v>
      </c>
      <c r="S13" s="155"/>
      <c r="T13" s="156"/>
      <c r="U13" s="154" t="s">
        <v>26</v>
      </c>
      <c r="V13" s="155"/>
      <c r="W13" s="156"/>
      <c r="X13" s="154" t="s">
        <v>25</v>
      </c>
      <c r="Y13" s="155"/>
      <c r="Z13" s="156"/>
      <c r="AA13" s="154" t="s">
        <v>25</v>
      </c>
      <c r="AB13" s="155"/>
      <c r="AC13" s="156"/>
      <c r="AD13" s="154" t="s">
        <v>124</v>
      </c>
      <c r="AE13" s="155"/>
      <c r="AF13" s="156"/>
      <c r="AG13" s="154" t="s">
        <v>25</v>
      </c>
      <c r="AH13" s="155"/>
      <c r="AI13" s="156"/>
      <c r="AJ13" s="76"/>
      <c r="AK13" s="76"/>
      <c r="AL13" s="76"/>
      <c r="AM13" s="76"/>
      <c r="AN13" s="76"/>
      <c r="AO13" s="76"/>
      <c r="AP13" s="76"/>
      <c r="AQ13" s="76"/>
      <c r="AR13" s="164"/>
      <c r="AS13" s="45"/>
      <c r="AT13" s="11"/>
      <c r="AV13" s="6"/>
      <c r="AW13" s="6"/>
      <c r="AX13" s="6"/>
      <c r="AY13" s="84"/>
    </row>
    <row r="14" spans="1:51" ht="20.100000000000001" customHeight="1" x14ac:dyDescent="0.2">
      <c r="A14" s="61"/>
      <c r="B14" s="130"/>
      <c r="C14" s="103" t="str">
        <f>IF(AND($I$6=""),"",$I$6)</f>
        <v/>
      </c>
      <c r="D14" s="104"/>
      <c r="E14" s="105"/>
      <c r="F14" s="103" t="str">
        <f>IF(AND($I$10=""),"",$I$10)</f>
        <v/>
      </c>
      <c r="G14" s="104"/>
      <c r="H14" s="105"/>
      <c r="I14" s="66"/>
      <c r="J14" s="67"/>
      <c r="K14" s="68"/>
      <c r="L14" s="78"/>
      <c r="M14" s="79"/>
      <c r="N14" s="80"/>
      <c r="O14" s="78"/>
      <c r="P14" s="79"/>
      <c r="Q14" s="80"/>
      <c r="R14" s="78"/>
      <c r="S14" s="79"/>
      <c r="T14" s="80"/>
      <c r="U14" s="78"/>
      <c r="V14" s="79"/>
      <c r="W14" s="80"/>
      <c r="X14" s="78"/>
      <c r="Y14" s="79"/>
      <c r="Z14" s="80"/>
      <c r="AA14" s="78"/>
      <c r="AB14" s="79"/>
      <c r="AC14" s="80"/>
      <c r="AD14" s="78"/>
      <c r="AE14" s="79"/>
      <c r="AF14" s="80"/>
      <c r="AG14" s="78"/>
      <c r="AH14" s="79"/>
      <c r="AI14" s="80"/>
      <c r="AJ14" s="76"/>
      <c r="AK14" s="76"/>
      <c r="AL14" s="76"/>
      <c r="AM14" s="76"/>
      <c r="AN14" s="76"/>
      <c r="AO14" s="76"/>
      <c r="AP14" s="76"/>
      <c r="AQ14" s="76"/>
      <c r="AR14" s="164"/>
      <c r="AS14" s="45"/>
      <c r="AT14" s="11"/>
      <c r="AV14" s="6"/>
      <c r="AW14" s="6"/>
      <c r="AX14" s="6"/>
      <c r="AY14" s="84"/>
    </row>
    <row r="15" spans="1:51" ht="24" customHeight="1" x14ac:dyDescent="0.2">
      <c r="A15" s="62"/>
      <c r="B15" s="131"/>
      <c r="C15" s="12">
        <f>IF(AND(K$7=""),"",K$7)</f>
        <v>0</v>
      </c>
      <c r="D15" s="16" t="str">
        <f>IF(AND($C15="",$E15=""),"",IF($C15&gt;$E15,"○",IF($C15=$E15,"△",IF($C15&lt;$E15,"●"))))</f>
        <v>●</v>
      </c>
      <c r="E15" s="17">
        <f>IF(AND(I$7=""),"",I$7)</f>
        <v>8</v>
      </c>
      <c r="F15" s="12">
        <f>IF(AND(K$11=""),"",K$11)</f>
        <v>0</v>
      </c>
      <c r="G15" s="16" t="str">
        <f>IF(AND($F15="",$H15=""),"",IF($F15&gt;$H15,"○",IF($F15=$H15,"△",IF($F15&lt;$H15,"●"))))</f>
        <v>●</v>
      </c>
      <c r="H15" s="17">
        <f>IF(AND(I$11=""),"",I$11)</f>
        <v>4</v>
      </c>
      <c r="I15" s="69"/>
      <c r="J15" s="70"/>
      <c r="K15" s="71"/>
      <c r="L15" s="33">
        <v>2</v>
      </c>
      <c r="M15" s="34" t="str">
        <f>IF(AND($L15="",$N15=""),"",IF($L15&gt;$N15,"○",IF($L15=$N15,"△",IF($L15&lt;$N15,"●"))))</f>
        <v>○</v>
      </c>
      <c r="N15" s="35">
        <v>1</v>
      </c>
      <c r="O15" s="33">
        <v>0</v>
      </c>
      <c r="P15" s="34" t="str">
        <f>IF(AND($O15="",$Q15=""),"",IF($O15&gt;$Q15,"○",IF($O15=$Q15,"△",IF($O15&lt;$Q15,"●"))))</f>
        <v>△</v>
      </c>
      <c r="Q15" s="35">
        <v>0</v>
      </c>
      <c r="R15" s="33">
        <v>0</v>
      </c>
      <c r="S15" s="34" t="str">
        <f>IF(AND($R15="",$T15=""),"",IF($R15&gt;$T15,"○",IF($R15=$T15,"△",IF($R15&lt;$T15,"●"))))</f>
        <v>●</v>
      </c>
      <c r="T15" s="35">
        <v>2</v>
      </c>
      <c r="U15" s="33">
        <v>3</v>
      </c>
      <c r="V15" s="34" t="str">
        <f>IF(AND($U15="",$W15=""),"",IF($U15&gt;$W15,"○",IF($U15=$W15,"△",IF($U15&lt;$W15,"●"))))</f>
        <v>○</v>
      </c>
      <c r="W15" s="35">
        <v>0</v>
      </c>
      <c r="X15" s="33">
        <v>3</v>
      </c>
      <c r="Y15" s="34" t="str">
        <f>IF(AND($X15="",$Z15=""),"",IF($X15&gt;$Z15,"○",IF($X15=$Z15,"△",IF($X15&lt;$Z15,"●"))))</f>
        <v>○</v>
      </c>
      <c r="Z15" s="35">
        <v>1</v>
      </c>
      <c r="AA15" s="33">
        <v>4</v>
      </c>
      <c r="AB15" s="34" t="str">
        <f>IF(AND($AA15="",$AC15=""),"",IF($AA15&gt;$AC15,"○",IF($AA15=$AC15,"△",IF($AA15&lt;$AC15,"●"))))</f>
        <v>○</v>
      </c>
      <c r="AC15" s="35">
        <v>0</v>
      </c>
      <c r="AD15" s="33">
        <v>0</v>
      </c>
      <c r="AE15" s="34" t="str">
        <f>IF(AND($AD15="",$AF15=""),"",IF($AD15&gt;$AF15,"○",IF($AD15=$AF15,"△",IF($AD15&lt;$AF15,"●"))))</f>
        <v>●</v>
      </c>
      <c r="AF15" s="35">
        <v>2</v>
      </c>
      <c r="AG15" s="33">
        <v>3</v>
      </c>
      <c r="AH15" s="34" t="str">
        <f>IF(AND($AG15="",$AI15=""),"",IF($AG15&gt;$AI15,"○",IF($AG15=$AI15,"△",IF($AG15&lt;$AI15,"●"))))</f>
        <v>○</v>
      </c>
      <c r="AI15" s="35">
        <v>1</v>
      </c>
      <c r="AJ15" s="77"/>
      <c r="AK15" s="77"/>
      <c r="AL15" s="77"/>
      <c r="AM15" s="77"/>
      <c r="AN15" s="77"/>
      <c r="AO15" s="77"/>
      <c r="AP15" s="77"/>
      <c r="AQ15" s="77"/>
      <c r="AR15" s="165"/>
      <c r="AS15" s="46">
        <f>COUNTIF(C15:AI15,"○")*3</f>
        <v>15</v>
      </c>
      <c r="AT15" s="13">
        <f>COUNTIF(C15:AI15,"△")*1</f>
        <v>1</v>
      </c>
      <c r="AU15" s="13">
        <f>COUNTIF(C15:AI15,"●")*0</f>
        <v>0</v>
      </c>
      <c r="AV15" s="14" t="str">
        <f>B12</f>
        <v>砧南小</v>
      </c>
      <c r="AW15" s="14"/>
      <c r="AX15" s="6"/>
      <c r="AY15" s="84"/>
    </row>
    <row r="16" spans="1:51" ht="20.100000000000001" customHeight="1" x14ac:dyDescent="0.2">
      <c r="A16" s="60">
        <v>4</v>
      </c>
      <c r="B16" s="129" t="s">
        <v>24</v>
      </c>
      <c r="C16" s="145">
        <f>IF(AND($L$4=""),"",$L$4)</f>
        <v>42854</v>
      </c>
      <c r="D16" s="146"/>
      <c r="E16" s="147"/>
      <c r="F16" s="145">
        <f>IF(AND($L$8=""),"",$L$8)</f>
        <v>42827</v>
      </c>
      <c r="G16" s="146"/>
      <c r="H16" s="147"/>
      <c r="I16" s="145">
        <f>IF(AND($L$12=""),"",$L$12)</f>
        <v>42827</v>
      </c>
      <c r="J16" s="146"/>
      <c r="K16" s="147"/>
      <c r="L16" s="63"/>
      <c r="M16" s="64"/>
      <c r="N16" s="65"/>
      <c r="O16" s="151">
        <v>42889</v>
      </c>
      <c r="P16" s="152"/>
      <c r="Q16" s="153"/>
      <c r="R16" s="151">
        <v>42858</v>
      </c>
      <c r="S16" s="152"/>
      <c r="T16" s="153"/>
      <c r="U16" s="151">
        <v>42848</v>
      </c>
      <c r="V16" s="152"/>
      <c r="W16" s="153"/>
      <c r="X16" s="151">
        <v>42904</v>
      </c>
      <c r="Y16" s="152"/>
      <c r="Z16" s="153"/>
      <c r="AA16" s="151">
        <v>42854</v>
      </c>
      <c r="AB16" s="152"/>
      <c r="AC16" s="153"/>
      <c r="AD16" s="151">
        <v>42858</v>
      </c>
      <c r="AE16" s="152"/>
      <c r="AF16" s="153"/>
      <c r="AG16" s="151">
        <v>42889</v>
      </c>
      <c r="AH16" s="152"/>
      <c r="AI16" s="153"/>
      <c r="AJ16" s="75">
        <f t="shared" ref="AJ16" si="14">IF(AND($D19="",$G19="",$J19="",$M19="",$P19="",$S19="",$V19="",$Y19="",$AB19="",$AE19="",$AH19=""),"",SUM((COUNTIF($C19:$AI19,"○")),(COUNTIF($C19:$AI19,"●")),(COUNTIF($C19:$AI19,"△"))))</f>
        <v>10</v>
      </c>
      <c r="AK16" s="75">
        <f>IF(AND($D19="",$G19="",$J19="",$M19="",$P19="",$S19="",$V19="",$Y19="",$AB19="",$AE19="",$AH19=""),"",SUM($AS19:$AU19))</f>
        <v>15</v>
      </c>
      <c r="AL16" s="75">
        <f t="shared" ref="AL16" si="15">IF(AND($D19="",$G19="",$J19="",$J19="",$M19="",$P19="",$S19="",$V19="",$Y19="",$AB19="",$AE19="",$AH19=""),"",COUNTIF(C19:AI19,"○"))</f>
        <v>5</v>
      </c>
      <c r="AM16" s="75">
        <f t="shared" ref="AM16" si="16">IF(AND($D19="",$G19="",$J19="",$J19="",$M19="",$P19="",$S19="",$V19="",$Y19="",$AB19="",$AE19="",$AH19=""),"",COUNTIF(C19:AI19,"●"))</f>
        <v>5</v>
      </c>
      <c r="AN16" s="75">
        <f t="shared" ref="AN16" si="17">IF(AND($D19="",$G19="",$J19="",$J19="",$M19="",$P19="",$S19="",$V19="",$Y19="",$AB19="",$AE19="",$AH19=""),"",COUNTIF(C19:AI19,"△"))</f>
        <v>0</v>
      </c>
      <c r="AO16" s="75">
        <f t="shared" ref="AO16" si="18">IF(AND($C19="",$F19="",$I19="",$L19="",$O19="",$R19="",$U19="",$X19="",$AA19="",$AD19="",$AG19=""),"",SUM($C19,$F19,$I19,$L19,$O19,$R19,$U19,$X19,$AA19,$AD19,$AG19))</f>
        <v>25</v>
      </c>
      <c r="AP16" s="75">
        <f t="shared" ref="AP16" si="19">IF(AND($E19="",$H19="",$K19="",$N19="",$Q19="",$T19="",$W19="",$Z19="",$AC19="",$AF19="",$AI19=""),"",SUM($E19,$H19,$K19,$N19,$Q19,$T19,$W19,$Z19,$AC19,$AF19,$AI19))</f>
        <v>26</v>
      </c>
      <c r="AQ16" s="75">
        <f t="shared" ref="AQ16" si="20">IF(AND($AO16="",$AP16=""),"",($AO16-$AP16))</f>
        <v>-1</v>
      </c>
      <c r="AR16" s="163">
        <f>IF(AND($AJ16=""),"",RANK(AY16,AY$4:AY$47))</f>
        <v>7</v>
      </c>
      <c r="AS16" s="45"/>
      <c r="AT16" s="11"/>
      <c r="AV16" s="6"/>
      <c r="AW16" s="6"/>
      <c r="AX16" s="6"/>
      <c r="AY16" s="84">
        <f>IFERROR(AK16+AQ16*0.01,"")</f>
        <v>14.99</v>
      </c>
    </row>
    <row r="17" spans="1:51" ht="20.100000000000001" customHeight="1" x14ac:dyDescent="0.2">
      <c r="A17" s="61"/>
      <c r="B17" s="130"/>
      <c r="C17" s="142" t="str">
        <f>IF(AND($L$5=""),"",$L$5)</f>
        <v>緑地G</v>
      </c>
      <c r="D17" s="143"/>
      <c r="E17" s="144"/>
      <c r="F17" s="142" t="str">
        <f>IF(AND($L$9=""),"",$L$9)</f>
        <v>緑地G</v>
      </c>
      <c r="G17" s="143"/>
      <c r="H17" s="144"/>
      <c r="I17" s="142" t="str">
        <f>IF(AND($L$13=""),"",$L$13)</f>
        <v>緑地G</v>
      </c>
      <c r="J17" s="143"/>
      <c r="K17" s="144"/>
      <c r="L17" s="66"/>
      <c r="M17" s="67"/>
      <c r="N17" s="68"/>
      <c r="O17" s="154" t="s">
        <v>26</v>
      </c>
      <c r="P17" s="155"/>
      <c r="Q17" s="156"/>
      <c r="R17" s="154" t="s">
        <v>25</v>
      </c>
      <c r="S17" s="155"/>
      <c r="T17" s="156"/>
      <c r="U17" s="154" t="s">
        <v>25</v>
      </c>
      <c r="V17" s="155"/>
      <c r="W17" s="156"/>
      <c r="X17" s="154" t="s">
        <v>25</v>
      </c>
      <c r="Y17" s="155"/>
      <c r="Z17" s="156"/>
      <c r="AA17" s="154" t="s">
        <v>25</v>
      </c>
      <c r="AB17" s="155"/>
      <c r="AC17" s="156"/>
      <c r="AD17" s="154" t="s">
        <v>25</v>
      </c>
      <c r="AE17" s="155"/>
      <c r="AF17" s="156"/>
      <c r="AG17" s="154" t="s">
        <v>26</v>
      </c>
      <c r="AH17" s="155"/>
      <c r="AI17" s="156"/>
      <c r="AJ17" s="76"/>
      <c r="AK17" s="76"/>
      <c r="AL17" s="76"/>
      <c r="AM17" s="76"/>
      <c r="AN17" s="76"/>
      <c r="AO17" s="76"/>
      <c r="AP17" s="76"/>
      <c r="AQ17" s="76"/>
      <c r="AR17" s="164"/>
      <c r="AS17" s="45"/>
      <c r="AT17" s="11"/>
      <c r="AV17" s="6"/>
      <c r="AW17" s="6"/>
      <c r="AX17" s="6"/>
      <c r="AY17" s="84"/>
    </row>
    <row r="18" spans="1:51" ht="20.100000000000001" customHeight="1" x14ac:dyDescent="0.2">
      <c r="A18" s="61"/>
      <c r="B18" s="130"/>
      <c r="C18" s="103" t="str">
        <f>IF(AND($L$6=""),"",$L$6)</f>
        <v/>
      </c>
      <c r="D18" s="104"/>
      <c r="E18" s="105"/>
      <c r="F18" s="103" t="str">
        <f>IF(AND($L$10=""),"",$L$10)</f>
        <v/>
      </c>
      <c r="G18" s="104"/>
      <c r="H18" s="105"/>
      <c r="I18" s="103" t="str">
        <f>IF(AND($L$14=""),"",$L$14)</f>
        <v/>
      </c>
      <c r="J18" s="104"/>
      <c r="K18" s="105"/>
      <c r="L18" s="66"/>
      <c r="M18" s="67"/>
      <c r="N18" s="68"/>
      <c r="O18" s="78"/>
      <c r="P18" s="79"/>
      <c r="Q18" s="80"/>
      <c r="R18" s="78"/>
      <c r="S18" s="79"/>
      <c r="T18" s="80"/>
      <c r="U18" s="78"/>
      <c r="V18" s="79"/>
      <c r="W18" s="80"/>
      <c r="X18" s="78"/>
      <c r="Y18" s="79"/>
      <c r="Z18" s="80"/>
      <c r="AA18" s="78"/>
      <c r="AB18" s="79"/>
      <c r="AC18" s="80"/>
      <c r="AD18" s="78"/>
      <c r="AE18" s="79"/>
      <c r="AF18" s="80"/>
      <c r="AG18" s="78"/>
      <c r="AH18" s="79"/>
      <c r="AI18" s="80"/>
      <c r="AJ18" s="76"/>
      <c r="AK18" s="76"/>
      <c r="AL18" s="76"/>
      <c r="AM18" s="76"/>
      <c r="AN18" s="76"/>
      <c r="AO18" s="76"/>
      <c r="AP18" s="76"/>
      <c r="AQ18" s="76"/>
      <c r="AR18" s="164"/>
      <c r="AS18" s="45"/>
      <c r="AT18" s="11"/>
      <c r="AV18" s="6"/>
      <c r="AW18" s="6"/>
      <c r="AX18" s="6"/>
      <c r="AY18" s="84"/>
    </row>
    <row r="19" spans="1:51" ht="24" customHeight="1" x14ac:dyDescent="0.2">
      <c r="A19" s="62"/>
      <c r="B19" s="131"/>
      <c r="C19" s="12">
        <f>IF(AND(N$7=""),"",N$7)</f>
        <v>0</v>
      </c>
      <c r="D19" s="16" t="str">
        <f>IF(AND($C19="",$E19=""),"",IF($C19&gt;$E19,"○",IF($C19=$E19,"△",IF($C19&lt;$E19,"●"))))</f>
        <v>●</v>
      </c>
      <c r="E19" s="17">
        <f>IF(AND(L$7=""),"",L$7)</f>
        <v>11</v>
      </c>
      <c r="F19" s="12">
        <f>IF(AND(N$11=""),"",N$11)</f>
        <v>1</v>
      </c>
      <c r="G19" s="16" t="str">
        <f>IF(AND($F19="",$H19=""),"",IF($F19&gt;$H19,"○",IF($F19=$H19,"△",IF($F19&lt;$H19,"●"))))</f>
        <v>●</v>
      </c>
      <c r="H19" s="17">
        <f>IF(AND(L$11=""),"",L$11)</f>
        <v>4</v>
      </c>
      <c r="I19" s="12">
        <f>IF(AND(N$15=""),"",N$15)</f>
        <v>1</v>
      </c>
      <c r="J19" s="16" t="str">
        <f>IF(AND($I19="",$K19=""),"",IF($I19&gt;$K19,"○",IF($I19=$K19,"△",IF($I19&lt;$K19,"●"))))</f>
        <v>●</v>
      </c>
      <c r="K19" s="17">
        <f>IF(AND(L$15=""),"",L$15)</f>
        <v>2</v>
      </c>
      <c r="L19" s="69"/>
      <c r="M19" s="70"/>
      <c r="N19" s="71"/>
      <c r="O19" s="33">
        <v>2</v>
      </c>
      <c r="P19" s="34" t="str">
        <f>IF(AND($O19="",$Q19=""),"",IF($O19&gt;$Q19,"○",IF($O19=$Q19,"△",IF($O19&lt;$Q19,"●"))))</f>
        <v>○</v>
      </c>
      <c r="Q19" s="35">
        <v>1</v>
      </c>
      <c r="R19" s="33">
        <v>1</v>
      </c>
      <c r="S19" s="34" t="str">
        <f>IF(AND($R19="",$T19=""),"",IF($R19&gt;$T19,"○",IF($R19=$T19,"△",IF($R19&lt;$T19,"●"))))</f>
        <v>●</v>
      </c>
      <c r="T19" s="35">
        <v>6</v>
      </c>
      <c r="U19" s="33">
        <v>5</v>
      </c>
      <c r="V19" s="34" t="str">
        <f>IF(AND($U19="",$W19=""),"",IF($U19&gt;$W19,"○",IF($U19=$W19,"△",IF($U19&lt;$W19,"●"))))</f>
        <v>○</v>
      </c>
      <c r="W19" s="35">
        <v>0</v>
      </c>
      <c r="X19" s="33">
        <v>5</v>
      </c>
      <c r="Y19" s="34" t="str">
        <f>IF(AND($X19="",$Z19=""),"",IF($X19&gt;$Z19,"○",IF($X19=$Z19,"△",IF($X19&lt;$Z19,"●"))))</f>
        <v>○</v>
      </c>
      <c r="Z19" s="35">
        <v>0</v>
      </c>
      <c r="AA19" s="33">
        <v>7</v>
      </c>
      <c r="AB19" s="34" t="str">
        <f>IF(AND($AA19="",$AC19=""),"",IF($AA19&gt;$AC19,"○",IF($AA19=$AC19,"△",IF($AA19&lt;$AC19,"●"))))</f>
        <v>○</v>
      </c>
      <c r="AC19" s="35">
        <v>1</v>
      </c>
      <c r="AD19" s="33">
        <v>0</v>
      </c>
      <c r="AE19" s="34" t="str">
        <f>IF(AND($AD19="",$AF19=""),"",IF($AD19&gt;$AF19,"○",IF($AD19=$AF19,"△",IF($AD19&lt;$AF19,"●"))))</f>
        <v>●</v>
      </c>
      <c r="AF19" s="35">
        <v>1</v>
      </c>
      <c r="AG19" s="33">
        <v>3</v>
      </c>
      <c r="AH19" s="34" t="str">
        <f>IF(AND($AG19="",$AI19=""),"",IF($AG19&gt;$AI19,"○",IF($AG19=$AI19,"△",IF($AG19&lt;$AI19,"●"))))</f>
        <v>○</v>
      </c>
      <c r="AI19" s="35">
        <v>0</v>
      </c>
      <c r="AJ19" s="77"/>
      <c r="AK19" s="77"/>
      <c r="AL19" s="77"/>
      <c r="AM19" s="77"/>
      <c r="AN19" s="77"/>
      <c r="AO19" s="77"/>
      <c r="AP19" s="77"/>
      <c r="AQ19" s="77"/>
      <c r="AR19" s="165"/>
      <c r="AS19" s="46">
        <f>COUNTIF(C19:AI19,"○")*3</f>
        <v>15</v>
      </c>
      <c r="AT19" s="13">
        <f>COUNTIF(C19:AI19,"△")*1</f>
        <v>0</v>
      </c>
      <c r="AU19" s="13">
        <f>COUNTIF(C19:AI19,"●")*0</f>
        <v>0</v>
      </c>
      <c r="AV19" s="14" t="str">
        <f>B16</f>
        <v>SWFC</v>
      </c>
      <c r="AW19" s="14"/>
      <c r="AX19" s="6"/>
      <c r="AY19" s="84"/>
    </row>
    <row r="20" spans="1:51" ht="20.100000000000001" customHeight="1" x14ac:dyDescent="0.2">
      <c r="A20" s="60">
        <v>5</v>
      </c>
      <c r="B20" s="129" t="s">
        <v>53</v>
      </c>
      <c r="C20" s="145">
        <f>IF(AND($O$4=""),"",$O$4)</f>
        <v>42854</v>
      </c>
      <c r="D20" s="146"/>
      <c r="E20" s="147"/>
      <c r="F20" s="145">
        <f>IF(AND($O$8=""),"",$O$8)</f>
        <v>42897</v>
      </c>
      <c r="G20" s="146"/>
      <c r="H20" s="147"/>
      <c r="I20" s="145">
        <f>IF(AND($O$12=""),"",$O$12)</f>
        <v>42862</v>
      </c>
      <c r="J20" s="146"/>
      <c r="K20" s="147"/>
      <c r="L20" s="145">
        <f>IF(AND($O$16=""),"",$O$16)</f>
        <v>42889</v>
      </c>
      <c r="M20" s="146"/>
      <c r="N20" s="147"/>
      <c r="O20" s="63"/>
      <c r="P20" s="64"/>
      <c r="Q20" s="65"/>
      <c r="R20" s="151">
        <v>42827</v>
      </c>
      <c r="S20" s="152"/>
      <c r="T20" s="153"/>
      <c r="U20" s="151">
        <v>42827</v>
      </c>
      <c r="V20" s="152"/>
      <c r="W20" s="153"/>
      <c r="X20" s="151">
        <v>42897</v>
      </c>
      <c r="Y20" s="152"/>
      <c r="Z20" s="153"/>
      <c r="AA20" s="151">
        <v>42854</v>
      </c>
      <c r="AB20" s="152"/>
      <c r="AC20" s="153"/>
      <c r="AD20" s="151">
        <v>42889</v>
      </c>
      <c r="AE20" s="152"/>
      <c r="AF20" s="153"/>
      <c r="AG20" s="151">
        <v>42890</v>
      </c>
      <c r="AH20" s="152"/>
      <c r="AI20" s="153"/>
      <c r="AJ20" s="75">
        <f t="shared" ref="AJ20" si="21">IF(AND($D23="",$G23="",$J23="",$M23="",$P23="",$S23="",$V23="",$Y23="",$AB23="",$AE23="",$AH23=""),"",SUM((COUNTIF($C23:$AI23,"○")),(COUNTIF($C23:$AI23,"●")),(COUNTIF($C23:$AI23,"△"))))</f>
        <v>10</v>
      </c>
      <c r="AK20" s="75">
        <f>IF(AND($D23="",$G23="",$J23="",$M23="",$P23="",$S23="",$V23="",$Y23="",$AB23="",$AE23="",$AH23=""),"",SUM($AS23:$AU23))</f>
        <v>22</v>
      </c>
      <c r="AL20" s="75">
        <f t="shared" ref="AL20" si="22">IF(AND($D23="",$G23="",$J23="",$J23="",$M23="",$P23="",$S23="",$V23="",$Y23="",$AB23="",$AE23="",$AH23=""),"",COUNTIF(C23:AI23,"○"))</f>
        <v>7</v>
      </c>
      <c r="AM20" s="75">
        <f t="shared" ref="AM20" si="23">IF(AND($D23="",$G23="",$J23="",$J23="",$M23="",$P23="",$S23="",$V23="",$Y23="",$AB23="",$AE23="",$AH23=""),"",COUNTIF(C23:AI23,"●"))</f>
        <v>2</v>
      </c>
      <c r="AN20" s="75">
        <f t="shared" ref="AN20" si="24">IF(AND($D23="",$G23="",$J23="",$J23="",$M23="",$P23="",$S23="",$V23="",$Y23="",$AB23="",$AE23="",$AH23=""),"",COUNTIF(C23:AI23,"△"))</f>
        <v>1</v>
      </c>
      <c r="AO20" s="75">
        <f t="shared" ref="AO20" si="25">IF(AND($C23="",$F23="",$I23="",$L23="",$O23="",$R23="",$U23="",$X23="",$AA23="",$AD23="",$AG23=""),"",SUM($C23,$F23,$I23,$L23,$O23,$R23,$U23,$X23,$AA23,$AD23,$AG23))</f>
        <v>31</v>
      </c>
      <c r="AP20" s="75">
        <f t="shared" ref="AP20" si="26">IF(AND($E23="",$H23="",$K23="",$N23="",$Q23="",$T23="",$W23="",$Z23="",$AC23="",$AF23="",$AI23=""),"",SUM($E23,$H23,$K23,$N23,$Q23,$T23,$W23,$Z23,$AC23,$AF23,$AI23))</f>
        <v>12</v>
      </c>
      <c r="AQ20" s="75">
        <f t="shared" ref="AQ20" si="27">IF(AND($AO20="",$AP20=""),"",($AO20-$AP20))</f>
        <v>19</v>
      </c>
      <c r="AR20" s="163">
        <f>IF(AND($AJ20=""),"",RANK(AY20,AY$4:AY$47))</f>
        <v>3</v>
      </c>
      <c r="AS20" s="45"/>
      <c r="AT20" s="11"/>
      <c r="AV20" s="6"/>
      <c r="AW20" s="6"/>
      <c r="AX20" s="6"/>
      <c r="AY20" s="84">
        <f>IFERROR(AK20+AQ20*0.01,"")</f>
        <v>22.19</v>
      </c>
    </row>
    <row r="21" spans="1:51" ht="20.100000000000001" customHeight="1" x14ac:dyDescent="0.2">
      <c r="A21" s="61"/>
      <c r="B21" s="130"/>
      <c r="C21" s="142" t="str">
        <f>IF(AND($O$5=""),"",$O$5)</f>
        <v>緑地G</v>
      </c>
      <c r="D21" s="143"/>
      <c r="E21" s="144"/>
      <c r="F21" s="142" t="str">
        <f>IF(AND($O$9=""),"",$O$9)</f>
        <v>緑地G</v>
      </c>
      <c r="G21" s="143"/>
      <c r="H21" s="144"/>
      <c r="I21" s="142" t="str">
        <f>IF(AND($O$13=""),"",$O$13)</f>
        <v>緑地Ｇ</v>
      </c>
      <c r="J21" s="143"/>
      <c r="K21" s="144"/>
      <c r="L21" s="142" t="str">
        <f>IF(AND($O$17=""),"",$O$17)</f>
        <v>緑地Ｇ</v>
      </c>
      <c r="M21" s="143"/>
      <c r="N21" s="144"/>
      <c r="O21" s="66"/>
      <c r="P21" s="67"/>
      <c r="Q21" s="68"/>
      <c r="R21" s="154" t="s">
        <v>25</v>
      </c>
      <c r="S21" s="155"/>
      <c r="T21" s="156"/>
      <c r="U21" s="154" t="s">
        <v>25</v>
      </c>
      <c r="V21" s="155"/>
      <c r="W21" s="156"/>
      <c r="X21" s="154" t="s">
        <v>25</v>
      </c>
      <c r="Y21" s="155"/>
      <c r="Z21" s="156"/>
      <c r="AA21" s="154" t="s">
        <v>25</v>
      </c>
      <c r="AB21" s="155"/>
      <c r="AC21" s="156"/>
      <c r="AD21" s="154" t="s">
        <v>26</v>
      </c>
      <c r="AE21" s="155"/>
      <c r="AF21" s="156"/>
      <c r="AG21" s="154" t="s">
        <v>72</v>
      </c>
      <c r="AH21" s="155"/>
      <c r="AI21" s="156"/>
      <c r="AJ21" s="76"/>
      <c r="AK21" s="76"/>
      <c r="AL21" s="76"/>
      <c r="AM21" s="76"/>
      <c r="AN21" s="76"/>
      <c r="AO21" s="76"/>
      <c r="AP21" s="76"/>
      <c r="AQ21" s="76"/>
      <c r="AR21" s="164"/>
      <c r="AS21" s="45"/>
      <c r="AT21" s="11"/>
      <c r="AV21" s="6"/>
      <c r="AW21" s="6"/>
      <c r="AX21" s="6"/>
      <c r="AY21" s="84"/>
    </row>
    <row r="22" spans="1:51" ht="20.100000000000001" customHeight="1" x14ac:dyDescent="0.2">
      <c r="A22" s="61"/>
      <c r="B22" s="130"/>
      <c r="C22" s="103" t="str">
        <f>IF(AND($O$6=""),"",$O$6)</f>
        <v/>
      </c>
      <c r="D22" s="104"/>
      <c r="E22" s="105"/>
      <c r="F22" s="103" t="str">
        <f>IF(AND($O$10=""),"",$O$10)</f>
        <v/>
      </c>
      <c r="G22" s="104"/>
      <c r="H22" s="105"/>
      <c r="I22" s="103" t="str">
        <f>IF(AND($O$14=""),"",$O$14)</f>
        <v/>
      </c>
      <c r="J22" s="104"/>
      <c r="K22" s="105"/>
      <c r="L22" s="103" t="str">
        <f>IF(AND($O$18=""),"",$O$18)</f>
        <v/>
      </c>
      <c r="M22" s="104"/>
      <c r="N22" s="105"/>
      <c r="O22" s="66"/>
      <c r="P22" s="67"/>
      <c r="Q22" s="68"/>
      <c r="R22" s="78"/>
      <c r="S22" s="79"/>
      <c r="T22" s="80"/>
      <c r="U22" s="78"/>
      <c r="V22" s="79"/>
      <c r="W22" s="80"/>
      <c r="X22" s="78"/>
      <c r="Y22" s="79"/>
      <c r="Z22" s="80"/>
      <c r="AA22" s="78"/>
      <c r="AB22" s="79"/>
      <c r="AC22" s="80"/>
      <c r="AD22" s="78"/>
      <c r="AE22" s="79"/>
      <c r="AF22" s="80"/>
      <c r="AG22" s="78"/>
      <c r="AH22" s="79"/>
      <c r="AI22" s="80"/>
      <c r="AJ22" s="76"/>
      <c r="AK22" s="76"/>
      <c r="AL22" s="76"/>
      <c r="AM22" s="76"/>
      <c r="AN22" s="76"/>
      <c r="AO22" s="76"/>
      <c r="AP22" s="76"/>
      <c r="AQ22" s="76"/>
      <c r="AR22" s="164"/>
      <c r="AS22" s="45"/>
      <c r="AT22" s="11"/>
      <c r="AV22" s="6"/>
      <c r="AW22" s="6"/>
      <c r="AX22" s="6"/>
      <c r="AY22" s="84"/>
    </row>
    <row r="23" spans="1:51" ht="24" customHeight="1" x14ac:dyDescent="0.2">
      <c r="A23" s="62"/>
      <c r="B23" s="131"/>
      <c r="C23" s="12">
        <f>IF(AND($Q$7=""),"",$Q$7)</f>
        <v>0</v>
      </c>
      <c r="D23" s="16" t="str">
        <f>IF(AND($C23="",$E23=""),"",IF($C23&gt;$E23,"○",IF($C23=$E23,"△",IF($C23&lt;$E23,"●"))))</f>
        <v>●</v>
      </c>
      <c r="E23" s="17">
        <f>IF(AND($O$7=""),"",$O$7)</f>
        <v>6</v>
      </c>
      <c r="F23" s="12">
        <f>IF(AND(Q$11=""),"",Q$11)</f>
        <v>4</v>
      </c>
      <c r="G23" s="16" t="str">
        <f>IF(AND($F23="",$H23=""),"",IF($F23&gt;$H23,"○",IF($F23=$H23,"△",IF($F23&lt;$H23,"●"))))</f>
        <v>○</v>
      </c>
      <c r="H23" s="17">
        <f>IF(AND(O$11=""),"",O$11)</f>
        <v>1</v>
      </c>
      <c r="I23" s="12">
        <f>IF(AND($Q$15=""),"",$Q$15)</f>
        <v>0</v>
      </c>
      <c r="J23" s="16" t="str">
        <f>IF(AND($I23="",$K23=""),"",IF($I23&gt;$K23,"○",IF($I23=$K23,"△",IF($I23&lt;$K23,"●"))))</f>
        <v>△</v>
      </c>
      <c r="K23" s="17">
        <f>IF(AND($O$15=""),"",$O$15)</f>
        <v>0</v>
      </c>
      <c r="L23" s="12">
        <f>IF(AND($Q$19=""),"",$Q$19)</f>
        <v>1</v>
      </c>
      <c r="M23" s="16" t="str">
        <f>IF(AND($L23="",$N23=""),"",IF($L23&gt;$N23,"○",IF($L23=$N23,"△",IF($L23&lt;$N23,"●"))))</f>
        <v>●</v>
      </c>
      <c r="N23" s="17">
        <f>IF(AND($O$19=""),"",$O$19)</f>
        <v>2</v>
      </c>
      <c r="O23" s="69"/>
      <c r="P23" s="70"/>
      <c r="Q23" s="71"/>
      <c r="R23" s="33">
        <v>4</v>
      </c>
      <c r="S23" s="34" t="str">
        <f>IF(AND($R23="",$T23=""),"",IF($R23&gt;$T23,"○",IF($R23=$T23,"△",IF($R23&lt;$T23,"●"))))</f>
        <v>○</v>
      </c>
      <c r="T23" s="35">
        <v>2</v>
      </c>
      <c r="U23" s="33">
        <v>6</v>
      </c>
      <c r="V23" s="34" t="str">
        <f>IF(AND($U23="",$W23=""),"",IF($U23&gt;$W23,"○",IF($U23=$W23,"△",IF($U23&lt;$W23,"●"))))</f>
        <v>○</v>
      </c>
      <c r="W23" s="35">
        <v>0</v>
      </c>
      <c r="X23" s="33">
        <v>4</v>
      </c>
      <c r="Y23" s="34" t="str">
        <f>IF(AND($X23="",$Z23=""),"",IF($X23&gt;$Z23,"○",IF($X23=$Z23,"△",IF($X23&lt;$Z23,"●"))))</f>
        <v>○</v>
      </c>
      <c r="Z23" s="35">
        <v>0</v>
      </c>
      <c r="AA23" s="33">
        <v>4</v>
      </c>
      <c r="AB23" s="34" t="str">
        <f>IF(AND($AA23="",$AC23=""),"",IF($AA23&gt;$AC23,"○",IF($AA23=$AC23,"△",IF($AA23&lt;$AC23,"●"))))</f>
        <v>○</v>
      </c>
      <c r="AC23" s="35">
        <v>0</v>
      </c>
      <c r="AD23" s="33">
        <v>3</v>
      </c>
      <c r="AE23" s="34" t="str">
        <f>IF(AND($AD23="",$AF23=""),"",IF($AD23&gt;$AF23,"○",IF($AD23=$AF23,"△",IF($AD23&lt;$AF23,"●"))))</f>
        <v>○</v>
      </c>
      <c r="AF23" s="35">
        <v>1</v>
      </c>
      <c r="AG23" s="33">
        <v>5</v>
      </c>
      <c r="AH23" s="34" t="str">
        <f>IF(AND($AG23="",$AI23=""),"",IF($AG23&gt;$AI23,"○",IF($AG23=$AI23,"△",IF($AG23&lt;$AI23,"●"))))</f>
        <v>○</v>
      </c>
      <c r="AI23" s="35">
        <v>0</v>
      </c>
      <c r="AJ23" s="77"/>
      <c r="AK23" s="77"/>
      <c r="AL23" s="77"/>
      <c r="AM23" s="77"/>
      <c r="AN23" s="77"/>
      <c r="AO23" s="77"/>
      <c r="AP23" s="77"/>
      <c r="AQ23" s="77"/>
      <c r="AR23" s="165"/>
      <c r="AS23" s="46">
        <f>COUNTIF(C23:AI23,"○")*3</f>
        <v>21</v>
      </c>
      <c r="AT23" s="13">
        <f>COUNTIF(C23:AI23,"△")*1</f>
        <v>1</v>
      </c>
      <c r="AU23" s="13">
        <f>COUNTIF(C23:AI23,"●")*0</f>
        <v>0</v>
      </c>
      <c r="AV23" s="14" t="str">
        <f>B20</f>
        <v>武蔵丘</v>
      </c>
      <c r="AW23" s="14"/>
      <c r="AX23" s="6"/>
      <c r="AY23" s="84"/>
    </row>
    <row r="24" spans="1:51" ht="20.100000000000001" customHeight="1" x14ac:dyDescent="0.2">
      <c r="A24" s="60">
        <v>6</v>
      </c>
      <c r="B24" s="129" t="s">
        <v>54</v>
      </c>
      <c r="C24" s="145">
        <f>IF(AND($R$4=""),"",$R$4)</f>
        <v>42858</v>
      </c>
      <c r="D24" s="146"/>
      <c r="E24" s="147"/>
      <c r="F24" s="145">
        <f>IF(AND($R$8=""),"",$R$8)</f>
        <v>42854</v>
      </c>
      <c r="G24" s="146"/>
      <c r="H24" s="147"/>
      <c r="I24" s="145">
        <f>IF(AND($R$12=""),"",$R$12)</f>
        <v>42889</v>
      </c>
      <c r="J24" s="146"/>
      <c r="K24" s="147"/>
      <c r="L24" s="145">
        <f>IF(AND($R$16=""),"",$R$16)</f>
        <v>42858</v>
      </c>
      <c r="M24" s="146"/>
      <c r="N24" s="147"/>
      <c r="O24" s="145">
        <f>IF(AND($R$20=""),"",$R$20)</f>
        <v>42827</v>
      </c>
      <c r="P24" s="146"/>
      <c r="Q24" s="147"/>
      <c r="R24" s="63"/>
      <c r="S24" s="64"/>
      <c r="T24" s="65"/>
      <c r="U24" s="151">
        <v>42904</v>
      </c>
      <c r="V24" s="152"/>
      <c r="W24" s="153"/>
      <c r="X24" s="151">
        <v>42827</v>
      </c>
      <c r="Y24" s="152"/>
      <c r="Z24" s="153"/>
      <c r="AA24" s="151">
        <v>42889</v>
      </c>
      <c r="AB24" s="152"/>
      <c r="AC24" s="153"/>
      <c r="AD24" s="151">
        <v>42904</v>
      </c>
      <c r="AE24" s="152"/>
      <c r="AF24" s="153"/>
      <c r="AG24" s="151">
        <v>42854</v>
      </c>
      <c r="AH24" s="152"/>
      <c r="AI24" s="153"/>
      <c r="AJ24" s="75">
        <f t="shared" ref="AJ24" si="28">IF(AND($D27="",$G27="",$J27="",$M27="",$P27="",$S27="",$V27="",$Y27="",$AB27="",$AE27="",$AH27=""),"",SUM((COUNTIF($C27:$AI27,"○")),(COUNTIF($C27:$AI27,"●")),(COUNTIF($C27:$AI27,"△"))))</f>
        <v>10</v>
      </c>
      <c r="AK24" s="75">
        <f>IF(AND($D27="",$G27="",$J27="",$M27="",$P27="",$S27="",$V27="",$Y27="",$AB27="",$AE27="",$AH27=""),"",SUM($AS27:$AU27))</f>
        <v>19</v>
      </c>
      <c r="AL24" s="75">
        <f t="shared" ref="AL24" si="29">IF(AND($D27="",$G27="",$J27="",$J27="",$M27="",$P27="",$S27="",$V27="",$Y27="",$AB27="",$AE27="",$AH27=""),"",COUNTIF(C27:AI27,"○"))</f>
        <v>6</v>
      </c>
      <c r="AM24" s="75">
        <f t="shared" ref="AM24" si="30">IF(AND($D27="",$G27="",$J27="",$J27="",$M27="",$P27="",$S27="",$V27="",$Y27="",$AB27="",$AE27="",$AH27=""),"",COUNTIF(C27:AI27,"●"))</f>
        <v>3</v>
      </c>
      <c r="AN24" s="75">
        <f t="shared" ref="AN24" si="31">IF(AND($D27="",$G27="",$J27="",$J27="",$M27="",$P27="",$S27="",$V27="",$Y27="",$AB27="",$AE27="",$AH27=""),"",COUNTIF(C27:AI27,"△"))</f>
        <v>1</v>
      </c>
      <c r="AO24" s="75">
        <f t="shared" ref="AO24" si="32">IF(AND($C27="",$F27="",$I27="",$L27="",$O27="",$R27="",$U27="",$X27="",$AA27="",$AD27="",$AG27=""),"",SUM($C27,$F27,$I27,$L27,$O27,$R27,$U27,$X27,$AA27,$AD27,$AG27))</f>
        <v>26</v>
      </c>
      <c r="AP24" s="75">
        <f t="shared" ref="AP24" si="33">IF(AND($E27="",$H27="",$K27="",$N27="",$Q27="",$T27="",$W27="",$Z27="",$AC27="",$AF27="",$AI27=""),"",SUM($E27,$H27,$K27,$N27,$Q27,$T27,$W27,$Z27,$AC27,$AF27,$AI27))</f>
        <v>12</v>
      </c>
      <c r="AQ24" s="75">
        <f t="shared" ref="AQ24" si="34">IF(AND($AO24="",$AP24=""),"",($AO24-$AP24))</f>
        <v>14</v>
      </c>
      <c r="AR24" s="163">
        <f>IF(AND($AJ24=""),"",RANK(AY24,AY$4:AY$47))</f>
        <v>5</v>
      </c>
      <c r="AS24" s="45"/>
      <c r="AT24" s="11"/>
      <c r="AV24" s="6"/>
      <c r="AW24" s="6"/>
      <c r="AX24" s="6"/>
      <c r="AY24" s="84">
        <f>IFERROR(AK24+AQ24*0.01,"")</f>
        <v>19.14</v>
      </c>
    </row>
    <row r="25" spans="1:51" ht="20.100000000000001" customHeight="1" x14ac:dyDescent="0.2">
      <c r="A25" s="61"/>
      <c r="B25" s="130"/>
      <c r="C25" s="142" t="str">
        <f>IF(AND($R$5=""),"",$R$5)</f>
        <v>緑地G</v>
      </c>
      <c r="D25" s="143"/>
      <c r="E25" s="144"/>
      <c r="F25" s="142" t="str">
        <f>IF(AND($R$9=""),"",$R$9)</f>
        <v>緑地G</v>
      </c>
      <c r="G25" s="143"/>
      <c r="H25" s="144"/>
      <c r="I25" s="142" t="str">
        <f>IF(AND($R$13=""),"",$R$13)</f>
        <v>緑地Ｇ</v>
      </c>
      <c r="J25" s="143"/>
      <c r="K25" s="144"/>
      <c r="L25" s="142" t="str">
        <f>IF(AND($R$17=""),"",$R$17)</f>
        <v>緑地G</v>
      </c>
      <c r="M25" s="143"/>
      <c r="N25" s="144"/>
      <c r="O25" s="142" t="str">
        <f>IF(AND($R$21=""),"",$R$21)</f>
        <v>緑地G</v>
      </c>
      <c r="P25" s="143"/>
      <c r="Q25" s="144"/>
      <c r="R25" s="66"/>
      <c r="S25" s="67"/>
      <c r="T25" s="68"/>
      <c r="U25" s="154" t="s">
        <v>26</v>
      </c>
      <c r="V25" s="155"/>
      <c r="W25" s="156"/>
      <c r="X25" s="154" t="s">
        <v>25</v>
      </c>
      <c r="Y25" s="155"/>
      <c r="Z25" s="156"/>
      <c r="AA25" s="154" t="s">
        <v>26</v>
      </c>
      <c r="AB25" s="155"/>
      <c r="AC25" s="156"/>
      <c r="AD25" s="154" t="s">
        <v>26</v>
      </c>
      <c r="AE25" s="155"/>
      <c r="AF25" s="156"/>
      <c r="AG25" s="154" t="s">
        <v>25</v>
      </c>
      <c r="AH25" s="155"/>
      <c r="AI25" s="156"/>
      <c r="AJ25" s="76"/>
      <c r="AK25" s="76"/>
      <c r="AL25" s="76"/>
      <c r="AM25" s="76"/>
      <c r="AN25" s="76"/>
      <c r="AO25" s="76"/>
      <c r="AP25" s="76"/>
      <c r="AQ25" s="76"/>
      <c r="AR25" s="164"/>
      <c r="AS25" s="45"/>
      <c r="AT25" s="11"/>
      <c r="AV25" s="6"/>
      <c r="AW25" s="6"/>
      <c r="AX25" s="6"/>
      <c r="AY25" s="84"/>
    </row>
    <row r="26" spans="1:51" ht="20.100000000000001" customHeight="1" x14ac:dyDescent="0.2">
      <c r="A26" s="61"/>
      <c r="B26" s="130"/>
      <c r="C26" s="103" t="str">
        <f>IF(AND($R$6=""),"",$R$6)</f>
        <v/>
      </c>
      <c r="D26" s="104"/>
      <c r="E26" s="105"/>
      <c r="F26" s="103" t="str">
        <f>IF(AND($R$10=""),"",$R$10)</f>
        <v/>
      </c>
      <c r="G26" s="104"/>
      <c r="H26" s="105"/>
      <c r="I26" s="103" t="str">
        <f>IF(AND($R$14=""),"",$R$14)</f>
        <v/>
      </c>
      <c r="J26" s="104"/>
      <c r="K26" s="105"/>
      <c r="L26" s="103" t="str">
        <f>IF(AND($R$18=""),"",$R$18)</f>
        <v/>
      </c>
      <c r="M26" s="104"/>
      <c r="N26" s="105"/>
      <c r="O26" s="103" t="str">
        <f>IF(AND($R$22=""),"",$R$22)</f>
        <v/>
      </c>
      <c r="P26" s="104"/>
      <c r="Q26" s="105"/>
      <c r="R26" s="66"/>
      <c r="S26" s="67"/>
      <c r="T26" s="68"/>
      <c r="U26" s="78"/>
      <c r="V26" s="79"/>
      <c r="W26" s="80"/>
      <c r="X26" s="78"/>
      <c r="Y26" s="79"/>
      <c r="Z26" s="80"/>
      <c r="AA26" s="78"/>
      <c r="AB26" s="79"/>
      <c r="AC26" s="80"/>
      <c r="AD26" s="78"/>
      <c r="AE26" s="79"/>
      <c r="AF26" s="80"/>
      <c r="AG26" s="78"/>
      <c r="AH26" s="79"/>
      <c r="AI26" s="80"/>
      <c r="AJ26" s="76"/>
      <c r="AK26" s="76"/>
      <c r="AL26" s="76"/>
      <c r="AM26" s="76"/>
      <c r="AN26" s="76"/>
      <c r="AO26" s="76"/>
      <c r="AP26" s="76"/>
      <c r="AQ26" s="76"/>
      <c r="AR26" s="164"/>
      <c r="AS26" s="45"/>
      <c r="AT26" s="11"/>
      <c r="AV26" s="6"/>
      <c r="AW26" s="6"/>
      <c r="AX26" s="6"/>
      <c r="AY26" s="84"/>
    </row>
    <row r="27" spans="1:51" ht="24" customHeight="1" x14ac:dyDescent="0.2">
      <c r="A27" s="62"/>
      <c r="B27" s="131"/>
      <c r="C27" s="12">
        <f>IF(AND($T$7=""),"",$T$7)</f>
        <v>0</v>
      </c>
      <c r="D27" s="16" t="str">
        <f>IF(AND($C27="",$E27=""),"",IF($C27&gt;$E27,"○",IF($C27=$E27,"△",IF($C27&lt;$E27,"●"))))</f>
        <v>●</v>
      </c>
      <c r="E27" s="17">
        <f>IF(AND($R$7=""),"",$R$7)</f>
        <v>2</v>
      </c>
      <c r="F27" s="12">
        <f>IF(AND(T$11=""),"",T$11)</f>
        <v>0</v>
      </c>
      <c r="G27" s="16" t="str">
        <f>IF(AND($F27="",$H27=""),"",IF($F27&gt;$H27,"○",IF($F27=$H27,"△",IF($F27&lt;$H27,"●"))))</f>
        <v>●</v>
      </c>
      <c r="H27" s="17">
        <f>IF(AND(R$11=""),"",R$11)</f>
        <v>3</v>
      </c>
      <c r="I27" s="12">
        <f>IF(AND($T$15=""),"",$T$15)</f>
        <v>2</v>
      </c>
      <c r="J27" s="16" t="str">
        <f>IF(AND($I27="",$K27=""),"",IF($I27&gt;$K27,"○",IF($I27=$K27,"△",IF($I27&lt;$K27,"●"))))</f>
        <v>○</v>
      </c>
      <c r="K27" s="17">
        <f>IF(AND($R$15=""),"",$R$15)</f>
        <v>0</v>
      </c>
      <c r="L27" s="12">
        <f>IF(AND($T$19=""),"",$T$19)</f>
        <v>6</v>
      </c>
      <c r="M27" s="16" t="str">
        <f>IF(AND($L27="",$N27=""),"",IF($L27&gt;$N27,"○",IF($L27=$N27,"△",IF($L27&lt;$N27,"●"))))</f>
        <v>○</v>
      </c>
      <c r="N27" s="17">
        <f>IF(AND($R$19=""),"",$R$19)</f>
        <v>1</v>
      </c>
      <c r="O27" s="12">
        <f>IF(AND($T$23=""),"",$T$23)</f>
        <v>2</v>
      </c>
      <c r="P27" s="16" t="str">
        <f>IF(AND($O27="",$Q27=""),"",IF($O27&gt;$Q27,"○",IF($O27=$Q27,"△",IF($O27&lt;$Q27,"●"))))</f>
        <v>●</v>
      </c>
      <c r="Q27" s="17">
        <f>IF(AND($R$23=""),"",$R$23)</f>
        <v>4</v>
      </c>
      <c r="R27" s="69"/>
      <c r="S27" s="70"/>
      <c r="T27" s="71"/>
      <c r="U27" s="33">
        <v>2</v>
      </c>
      <c r="V27" s="34" t="str">
        <f>IF(AND($U27="",$W27=""),"",IF($U27&gt;$W27,"○",IF($U27=$W27,"△",IF($U27&lt;$W27,"●"))))</f>
        <v>○</v>
      </c>
      <c r="W27" s="35">
        <v>0</v>
      </c>
      <c r="X27" s="33">
        <v>5</v>
      </c>
      <c r="Y27" s="34" t="str">
        <f>IF(AND($X27="",$Z27=""),"",IF($X27&gt;$Z27,"○",IF($X27=$Z27,"△",IF($X27&lt;$Z27,"●"))))</f>
        <v>○</v>
      </c>
      <c r="Z27" s="35">
        <v>0</v>
      </c>
      <c r="AA27" s="33">
        <v>3</v>
      </c>
      <c r="AB27" s="34" t="str">
        <f>IF(AND($AA27="",$AC27=""),"",IF($AA27&gt;$AC27,"○",IF($AA27=$AC27,"△",IF($AA27&lt;$AC27,"●"))))</f>
        <v>○</v>
      </c>
      <c r="AC27" s="35">
        <v>0</v>
      </c>
      <c r="AD27" s="33">
        <v>2</v>
      </c>
      <c r="AE27" s="34" t="str">
        <f>IF(AND($AD27="",$AF27=""),"",IF($AD27&gt;$AF27,"○",IF($AD27=$AF27,"△",IF($AD27&lt;$AF27,"●"))))</f>
        <v>△</v>
      </c>
      <c r="AF27" s="35">
        <v>2</v>
      </c>
      <c r="AG27" s="33">
        <v>4</v>
      </c>
      <c r="AH27" s="34" t="str">
        <f>IF(AND($AG27="",$AI27=""),"",IF($AG27&gt;$AI27,"○",IF($AG27=$AI27,"△",IF($AG27&lt;$AI27,"●"))))</f>
        <v>○</v>
      </c>
      <c r="AI27" s="35">
        <v>0</v>
      </c>
      <c r="AJ27" s="77"/>
      <c r="AK27" s="77"/>
      <c r="AL27" s="77"/>
      <c r="AM27" s="77"/>
      <c r="AN27" s="77"/>
      <c r="AO27" s="77"/>
      <c r="AP27" s="77"/>
      <c r="AQ27" s="77"/>
      <c r="AR27" s="165"/>
      <c r="AS27" s="46">
        <f>COUNTIF(C27:AI27,"○")*3</f>
        <v>18</v>
      </c>
      <c r="AT27" s="13">
        <f>COUNTIF(C27:AI27,"△")*1</f>
        <v>1</v>
      </c>
      <c r="AU27" s="13">
        <f>COUNTIF(C27:AI27,"●")*0</f>
        <v>0</v>
      </c>
      <c r="AV27" s="14" t="str">
        <f>B24</f>
        <v xml:space="preserve">GIUSTI </v>
      </c>
      <c r="AW27" s="14"/>
      <c r="AX27" s="6"/>
      <c r="AY27" s="84"/>
    </row>
    <row r="28" spans="1:51" ht="20.100000000000001" customHeight="1" x14ac:dyDescent="0.2">
      <c r="A28" s="60">
        <v>7</v>
      </c>
      <c r="B28" s="129" t="s">
        <v>55</v>
      </c>
      <c r="C28" s="145">
        <f>IF(AND($U$4=""),"",$U$4)</f>
        <v>42858</v>
      </c>
      <c r="D28" s="146"/>
      <c r="E28" s="147"/>
      <c r="F28" s="145">
        <f>IF(AND($U$8=""),"",$U$8)</f>
        <v>42854</v>
      </c>
      <c r="G28" s="146"/>
      <c r="H28" s="147"/>
      <c r="I28" s="145">
        <f>IF(AND($U$12=""),"",$U$12)</f>
        <v>42889</v>
      </c>
      <c r="J28" s="146"/>
      <c r="K28" s="147"/>
      <c r="L28" s="145">
        <f>IF(AND($U$16=""),"",$U$16)</f>
        <v>42848</v>
      </c>
      <c r="M28" s="146"/>
      <c r="N28" s="147"/>
      <c r="O28" s="145">
        <f>IF(AND($U$20=""),"",$U$20)</f>
        <v>42827</v>
      </c>
      <c r="P28" s="146"/>
      <c r="Q28" s="147"/>
      <c r="R28" s="145">
        <f>IF(AND($U$24=""),"",$U$24)</f>
        <v>42904</v>
      </c>
      <c r="S28" s="146"/>
      <c r="T28" s="147"/>
      <c r="U28" s="63"/>
      <c r="V28" s="64"/>
      <c r="W28" s="65"/>
      <c r="X28" s="151">
        <v>42827</v>
      </c>
      <c r="Y28" s="152"/>
      <c r="Z28" s="153"/>
      <c r="AA28" s="151">
        <v>42889</v>
      </c>
      <c r="AB28" s="152"/>
      <c r="AC28" s="153"/>
      <c r="AD28" s="151">
        <v>42925</v>
      </c>
      <c r="AE28" s="152"/>
      <c r="AF28" s="153"/>
      <c r="AG28" s="151">
        <v>42854</v>
      </c>
      <c r="AH28" s="152"/>
      <c r="AI28" s="153"/>
      <c r="AJ28" s="75">
        <f t="shared" ref="AJ28" si="35">IF(AND($D31="",$G31="",$J31="",$M31="",$P31="",$S31="",$V31="",$Y31="",$AB31="",$AE31="",$AH31=""),"",SUM((COUNTIF($C31:$AI31,"○")),(COUNTIF($C31:$AI31,"●")),(COUNTIF($C31:$AI31,"△"))))</f>
        <v>10</v>
      </c>
      <c r="AK28" s="75">
        <f>IF(AND($D31="",$G31="",$J31="",$M31="",$P31="",$S31="",$V31="",$Y31="",$AB31="",$AE31="",$AH31=""),"",SUM($AS31:$AU31))</f>
        <v>2</v>
      </c>
      <c r="AL28" s="75">
        <f t="shared" ref="AL28" si="36">IF(AND($D31="",$G31="",$J31="",$J31="",$M31="",$P31="",$S31="",$V31="",$Y31="",$AB31="",$AE31="",$AH31=""),"",COUNTIF(C31:AI31,"○"))</f>
        <v>0</v>
      </c>
      <c r="AM28" s="75">
        <f t="shared" ref="AM28" si="37">IF(AND($D31="",$G31="",$J31="",$J31="",$M31="",$P31="",$S31="",$V31="",$Y31="",$AB31="",$AE31="",$AH31=""),"",COUNTIF(C31:AI31,"●"))</f>
        <v>8</v>
      </c>
      <c r="AN28" s="75">
        <f t="shared" ref="AN28" si="38">IF(AND($D31="",$G31="",$J31="",$J31="",$M31="",$P31="",$S31="",$V31="",$Y31="",$AB31="",$AE31="",$AH31=""),"",COUNTIF(C31:AI31,"△"))</f>
        <v>2</v>
      </c>
      <c r="AO28" s="75">
        <f t="shared" ref="AO28" si="39">IF(AND($C31="",$F31="",$I31="",$L31="",$O31="",$R31="",$U31="",$X31="",$AA31="",$AD31="",$AG31=""),"",SUM($C31,$F31,$I31,$L31,$O31,$R31,$U31,$X31,$AA31,$AD31,$AG31))</f>
        <v>5</v>
      </c>
      <c r="AP28" s="75">
        <f t="shared" ref="AP28" si="40">IF(AND($E31="",$H31="",$K31="",$N31="",$Q31="",$T31="",$W31="",$Z31="",$AC31="",$AF31="",$AI31=""),"",SUM($E31,$H31,$K31,$N31,$Q31,$T31,$W31,$Z31,$AC31,$AF31,$AI31))</f>
        <v>46</v>
      </c>
      <c r="AQ28" s="75">
        <f t="shared" ref="AQ28" si="41">IF(AND($AO28="",$AP28=""),"",($AO28-$AP28))</f>
        <v>-41</v>
      </c>
      <c r="AR28" s="163">
        <f>IF(AND($AJ28=""),"",RANK(AY28,AY$4:AY$47))</f>
        <v>10</v>
      </c>
      <c r="AS28" s="45"/>
      <c r="AT28" s="11"/>
      <c r="AV28" s="6"/>
      <c r="AW28" s="6"/>
      <c r="AX28" s="6"/>
      <c r="AY28" s="84">
        <f>IFERROR(AK28+AQ28*0.01,"")</f>
        <v>1.5899999999999999</v>
      </c>
    </row>
    <row r="29" spans="1:51" ht="20.100000000000001" customHeight="1" x14ac:dyDescent="0.2">
      <c r="A29" s="61"/>
      <c r="B29" s="130"/>
      <c r="C29" s="142" t="str">
        <f>IF(AND($U$5=""),"",$U$5)</f>
        <v>緑地G</v>
      </c>
      <c r="D29" s="143"/>
      <c r="E29" s="144"/>
      <c r="F29" s="142" t="str">
        <f>IF(AND($U$9=""),"",$U$9)</f>
        <v>緑地G</v>
      </c>
      <c r="G29" s="143"/>
      <c r="H29" s="144"/>
      <c r="I29" s="142" t="str">
        <f>IF(AND($U$13=""),"",$U$13)</f>
        <v>緑地Ｇ</v>
      </c>
      <c r="J29" s="143"/>
      <c r="K29" s="144"/>
      <c r="L29" s="142" t="str">
        <f>IF(AND($U$17=""),"",$U$17)</f>
        <v>緑地G</v>
      </c>
      <c r="M29" s="143"/>
      <c r="N29" s="144"/>
      <c r="O29" s="142" t="str">
        <f>IF(AND($U$21=""),"",$U$21)</f>
        <v>緑地G</v>
      </c>
      <c r="P29" s="143"/>
      <c r="Q29" s="144"/>
      <c r="R29" s="142" t="str">
        <f>IF(AND($U$25=""),"",$U$25)</f>
        <v>緑地Ｇ</v>
      </c>
      <c r="S29" s="143"/>
      <c r="T29" s="144"/>
      <c r="U29" s="66"/>
      <c r="V29" s="67"/>
      <c r="W29" s="68"/>
      <c r="X29" s="154" t="s">
        <v>25</v>
      </c>
      <c r="Y29" s="155"/>
      <c r="Z29" s="156"/>
      <c r="AA29" s="154" t="s">
        <v>26</v>
      </c>
      <c r="AB29" s="155"/>
      <c r="AC29" s="156"/>
      <c r="AD29" s="154" t="s">
        <v>132</v>
      </c>
      <c r="AE29" s="155"/>
      <c r="AF29" s="156"/>
      <c r="AG29" s="154" t="s">
        <v>25</v>
      </c>
      <c r="AH29" s="155"/>
      <c r="AI29" s="156"/>
      <c r="AJ29" s="76"/>
      <c r="AK29" s="76"/>
      <c r="AL29" s="76"/>
      <c r="AM29" s="76"/>
      <c r="AN29" s="76"/>
      <c r="AO29" s="76"/>
      <c r="AP29" s="76"/>
      <c r="AQ29" s="76"/>
      <c r="AR29" s="164"/>
      <c r="AS29" s="45"/>
      <c r="AT29" s="11"/>
      <c r="AV29" s="6"/>
      <c r="AW29" s="6"/>
      <c r="AX29" s="6"/>
      <c r="AY29" s="84"/>
    </row>
    <row r="30" spans="1:51" ht="20.100000000000001" customHeight="1" x14ac:dyDescent="0.2">
      <c r="A30" s="61"/>
      <c r="B30" s="130"/>
      <c r="C30" s="103" t="str">
        <f>IF(AND($U$6=""),"",$U$6)</f>
        <v/>
      </c>
      <c r="D30" s="104"/>
      <c r="E30" s="105"/>
      <c r="F30" s="103" t="str">
        <f>IF(AND($U$10=""),"",$U$10)</f>
        <v/>
      </c>
      <c r="G30" s="104"/>
      <c r="H30" s="105"/>
      <c r="I30" s="103" t="str">
        <f>IF(AND($U$14=""),"",$U$14)</f>
        <v/>
      </c>
      <c r="J30" s="104"/>
      <c r="K30" s="105"/>
      <c r="L30" s="103" t="str">
        <f>IF(AND($U$18=""),"",$U$18)</f>
        <v/>
      </c>
      <c r="M30" s="104"/>
      <c r="N30" s="105"/>
      <c r="O30" s="103" t="str">
        <f>IF(AND($U$22=""),"",$U$22)</f>
        <v/>
      </c>
      <c r="P30" s="104"/>
      <c r="Q30" s="105"/>
      <c r="R30" s="103" t="str">
        <f>IF(AND($U$26=""),"",$U$26)</f>
        <v/>
      </c>
      <c r="S30" s="104"/>
      <c r="T30" s="105"/>
      <c r="U30" s="66"/>
      <c r="V30" s="67"/>
      <c r="W30" s="68"/>
      <c r="X30" s="78"/>
      <c r="Y30" s="79"/>
      <c r="Z30" s="80"/>
      <c r="AA30" s="78"/>
      <c r="AB30" s="79"/>
      <c r="AC30" s="80"/>
      <c r="AD30" s="78"/>
      <c r="AE30" s="79"/>
      <c r="AF30" s="80"/>
      <c r="AG30" s="78"/>
      <c r="AH30" s="79"/>
      <c r="AI30" s="80"/>
      <c r="AJ30" s="76"/>
      <c r="AK30" s="76"/>
      <c r="AL30" s="76"/>
      <c r="AM30" s="76"/>
      <c r="AN30" s="76"/>
      <c r="AO30" s="76"/>
      <c r="AP30" s="76"/>
      <c r="AQ30" s="76"/>
      <c r="AR30" s="164"/>
      <c r="AS30" s="45"/>
      <c r="AT30" s="11"/>
      <c r="AV30" s="6"/>
      <c r="AW30" s="6"/>
      <c r="AX30" s="6"/>
      <c r="AY30" s="84"/>
    </row>
    <row r="31" spans="1:51" ht="24" customHeight="1" x14ac:dyDescent="0.2">
      <c r="A31" s="62"/>
      <c r="B31" s="131"/>
      <c r="C31" s="12">
        <f>IF(AND($W$7=""),"",$W$7)</f>
        <v>1</v>
      </c>
      <c r="D31" s="16" t="str">
        <f>IF(AND($C31="",$E31=""),"",IF($C31&gt;$E31,"○",IF($C31=$E31,"△",IF($C31&lt;$E31,"●"))))</f>
        <v>●</v>
      </c>
      <c r="E31" s="17">
        <f>IF(AND($U$7=""),"",$U$7)</f>
        <v>10</v>
      </c>
      <c r="F31" s="12">
        <f>IF(AND(W$11=""),"",W$11)</f>
        <v>0</v>
      </c>
      <c r="G31" s="16" t="str">
        <f>IF(AND($F31="",$H31=""),"",IF($F31&gt;$H31,"○",IF($F31=$H31,"△",IF($F31&lt;$H31,"●"))))</f>
        <v>●</v>
      </c>
      <c r="H31" s="17">
        <f>IF(AND(U$11=""),"",U$11)</f>
        <v>8</v>
      </c>
      <c r="I31" s="12">
        <f>IF(AND($W$15=""),"",$W$15)</f>
        <v>0</v>
      </c>
      <c r="J31" s="16" t="str">
        <f>IF(AND($I31="",$K31=""),"",IF($I31&gt;$K31,"○",IF($I31=$K31,"△",IF($I31&lt;$K31,"●"))))</f>
        <v>●</v>
      </c>
      <c r="K31" s="17">
        <f>IF(AND($U$15=""),"",$U$15)</f>
        <v>3</v>
      </c>
      <c r="L31" s="12">
        <f>IF(AND($W$19=""),"",$W$19)</f>
        <v>0</v>
      </c>
      <c r="M31" s="16" t="str">
        <f>IF(AND($L31="",$N31=""),"",IF($L31&gt;$N31,"○",IF($L31=$N31,"△",IF($L31&lt;$N31,"●"))))</f>
        <v>●</v>
      </c>
      <c r="N31" s="17">
        <f>IF(AND($U$19=""),"",$U$19)</f>
        <v>5</v>
      </c>
      <c r="O31" s="12">
        <f>IF(AND($W$23=""),"",$W$23)</f>
        <v>0</v>
      </c>
      <c r="P31" s="16" t="str">
        <f>IF(AND($O31="",$Q31=""),"",IF($O31&gt;$Q31,"○",IF($O31=$Q31,"△",IF($O31&lt;$Q31,"●"))))</f>
        <v>●</v>
      </c>
      <c r="Q31" s="17">
        <f>IF(AND($U$23=""),"",$U$23)</f>
        <v>6</v>
      </c>
      <c r="R31" s="12">
        <f>IF(AND($W$27=""),"",$W$27)</f>
        <v>0</v>
      </c>
      <c r="S31" s="16" t="str">
        <f>IF(AND($R31="",$T31=""),"",IF($R31&gt;$T31,"○",IF($R31=$T31,"△",IF($R31&lt;$T31,"●"))))</f>
        <v>●</v>
      </c>
      <c r="T31" s="17">
        <f>IF(AND($U$27=""),"",$U$27)</f>
        <v>2</v>
      </c>
      <c r="U31" s="69"/>
      <c r="V31" s="70"/>
      <c r="W31" s="71"/>
      <c r="X31" s="33">
        <v>1</v>
      </c>
      <c r="Y31" s="34" t="str">
        <f>IF(AND($X31="",$Z31=""),"",IF($X31&gt;$Z31,"○",IF($X31=$Z31,"△",IF($X31&lt;$Z31,"●"))))</f>
        <v>△</v>
      </c>
      <c r="Z31" s="35">
        <v>1</v>
      </c>
      <c r="AA31" s="33">
        <v>1</v>
      </c>
      <c r="AB31" s="34" t="str">
        <f>IF(AND($AA31="",$AC31=""),"",IF($AA31&gt;$AC31,"○",IF($AA31=$AC31,"△",IF($AA31&lt;$AC31,"●"))))</f>
        <v>△</v>
      </c>
      <c r="AC31" s="35">
        <v>1</v>
      </c>
      <c r="AD31" s="33">
        <v>1</v>
      </c>
      <c r="AE31" s="34" t="str">
        <f>IF(AND($AD31="",$AF31=""),"",IF($AD31&gt;$AF31,"○",IF($AD31=$AF31,"△",IF($AD31&lt;$AF31,"●"))))</f>
        <v>●</v>
      </c>
      <c r="AF31" s="35">
        <v>7</v>
      </c>
      <c r="AG31" s="33">
        <v>1</v>
      </c>
      <c r="AH31" s="34" t="str">
        <f>IF(AND($AG31="",$AI31=""),"",IF($AG31&gt;$AI31,"○",IF($AG31=$AI31,"△",IF($AG31&lt;$AI31,"●"))))</f>
        <v>●</v>
      </c>
      <c r="AI31" s="35">
        <v>3</v>
      </c>
      <c r="AJ31" s="77"/>
      <c r="AK31" s="77"/>
      <c r="AL31" s="77"/>
      <c r="AM31" s="77"/>
      <c r="AN31" s="77"/>
      <c r="AO31" s="77"/>
      <c r="AP31" s="77"/>
      <c r="AQ31" s="77"/>
      <c r="AR31" s="165"/>
      <c r="AS31" s="46">
        <f>COUNTIF(C31:AI31,"○")*3</f>
        <v>0</v>
      </c>
      <c r="AT31" s="13">
        <f>COUNTIF(C31:AI31,"△")*1</f>
        <v>2</v>
      </c>
      <c r="AU31" s="13">
        <f>COUNTIF(C31:AI31,"●")*0</f>
        <v>0</v>
      </c>
      <c r="AV31" s="14" t="str">
        <f>B28</f>
        <v>山野</v>
      </c>
      <c r="AW31" s="14"/>
      <c r="AX31" s="6"/>
      <c r="AY31" s="84"/>
    </row>
    <row r="32" spans="1:51" ht="20.100000000000001" customHeight="1" x14ac:dyDescent="0.2">
      <c r="A32" s="60">
        <v>8</v>
      </c>
      <c r="B32" s="129" t="s">
        <v>58</v>
      </c>
      <c r="C32" s="145">
        <f>IF(AND($X$4=""),"",$X$4)</f>
        <v>42897</v>
      </c>
      <c r="D32" s="146"/>
      <c r="E32" s="147"/>
      <c r="F32" s="145">
        <f>IF(AND($X$8=""),"",$X$8)</f>
        <v>42848</v>
      </c>
      <c r="G32" s="146"/>
      <c r="H32" s="147"/>
      <c r="I32" s="145">
        <f>IF(AND($X$12=""),"",$X$12)</f>
        <v>42854</v>
      </c>
      <c r="J32" s="146"/>
      <c r="K32" s="147"/>
      <c r="L32" s="145">
        <f>IF(AND($X$16=""),"",$X$16)</f>
        <v>42904</v>
      </c>
      <c r="M32" s="146"/>
      <c r="N32" s="147"/>
      <c r="O32" s="145">
        <f>IF(AND($X$20=""),"",$X$20)</f>
        <v>42897</v>
      </c>
      <c r="P32" s="146"/>
      <c r="Q32" s="147"/>
      <c r="R32" s="145">
        <f>IF(AND($X$24=""),"",$X$24)</f>
        <v>42827</v>
      </c>
      <c r="S32" s="146"/>
      <c r="T32" s="147"/>
      <c r="U32" s="145">
        <f>IF(AND($X$28=""),"",$X$28)</f>
        <v>42827</v>
      </c>
      <c r="V32" s="146"/>
      <c r="W32" s="147"/>
      <c r="X32" s="63"/>
      <c r="Y32" s="64"/>
      <c r="Z32" s="65"/>
      <c r="AA32" s="151">
        <v>42882</v>
      </c>
      <c r="AB32" s="152"/>
      <c r="AC32" s="153"/>
      <c r="AD32" s="151">
        <v>42869</v>
      </c>
      <c r="AE32" s="152"/>
      <c r="AF32" s="153"/>
      <c r="AG32" s="151">
        <v>42858</v>
      </c>
      <c r="AH32" s="152"/>
      <c r="AI32" s="153"/>
      <c r="AJ32" s="75">
        <f t="shared" ref="AJ32" si="42">IF(AND($D35="",$G35="",$J35="",$M35="",$P35="",$S35="",$V35="",$Y35="",$AB35="",$AE35="",$AH35=""),"",SUM((COUNTIF($C35:$AI35,"○")),(COUNTIF($C35:$AI35,"●")),(COUNTIF($C35:$AI35,"△"))))</f>
        <v>10</v>
      </c>
      <c r="AK32" s="75">
        <f>IF(AND($D35="",$G35="",$J35="",$M35="",$P35="",$S35="",$V35="",$Y35="",$AB35="",$AE35="",$AH35=""),"",SUM($AS35:$AU35))</f>
        <v>2</v>
      </c>
      <c r="AL32" s="75">
        <f t="shared" ref="AL32" si="43">IF(AND($D35="",$G35="",$J35="",$J35="",$M35="",$P35="",$S35="",$V35="",$Y35="",$AB35="",$AE35="",$AH35=""),"",COUNTIF(C35:AI35,"○"))</f>
        <v>0</v>
      </c>
      <c r="AM32" s="75">
        <f t="shared" ref="AM32" si="44">IF(AND($D35="",$G35="",$J35="",$J35="",$M35="",$P35="",$S35="",$V35="",$Y35="",$AB35="",$AE35="",$AH35=""),"",COUNTIF(C35:AI35,"●"))</f>
        <v>8</v>
      </c>
      <c r="AN32" s="75">
        <f t="shared" ref="AN32" si="45">IF(AND($D35="",$G35="",$J35="",$J35="",$M35="",$P35="",$S35="",$V35="",$Y35="",$AB35="",$AE35="",$AH35=""),"",COUNTIF(C35:AI35,"△"))</f>
        <v>2</v>
      </c>
      <c r="AO32" s="75">
        <f t="shared" ref="AO32" si="46">IF(AND($C35="",$F35="",$I35="",$L35="",$O35="",$R35="",$U35="",$X35="",$AA35="",$AD35="",$AG35=""),"",SUM($C35,$F35,$I35,$L35,$O35,$R35,$U35,$X35,$AA35,$AD35,$AG35))</f>
        <v>2</v>
      </c>
      <c r="AP32" s="75">
        <f t="shared" ref="AP32" si="47">IF(AND($E35="",$H35="",$K35="",$N35="",$Q35="",$T35="",$W35="",$Z35="",$AC35="",$AF35="",$AI35=""),"",SUM($E35,$H35,$K35,$N35,$Q35,$T35,$W35,$Z35,$AC35,$AF35,$AI35))</f>
        <v>45</v>
      </c>
      <c r="AQ32" s="75">
        <f t="shared" ref="AQ32" si="48">IF(AND($AO32="",$AP32=""),"",($AO32-$AP32))</f>
        <v>-43</v>
      </c>
      <c r="AR32" s="163">
        <f>IF(AND($AJ32=""),"",RANK(AY32,AY$4:AY$47))</f>
        <v>11</v>
      </c>
      <c r="AS32" s="45"/>
      <c r="AT32" s="11"/>
      <c r="AV32" s="6"/>
      <c r="AW32" s="6"/>
      <c r="AX32" s="6"/>
      <c r="AY32" s="84">
        <f>IFERROR(AK32+AQ32*0.01,"")</f>
        <v>1.57</v>
      </c>
    </row>
    <row r="33" spans="1:51" ht="20.100000000000001" customHeight="1" x14ac:dyDescent="0.2">
      <c r="A33" s="61"/>
      <c r="B33" s="130"/>
      <c r="C33" s="142" t="str">
        <f>IF(AND($X$5=""),"",$X$5)</f>
        <v>緑地G</v>
      </c>
      <c r="D33" s="143"/>
      <c r="E33" s="144"/>
      <c r="F33" s="142" t="str">
        <f>IF(AND($X$9=""),"",$X$9)</f>
        <v>緑地G</v>
      </c>
      <c r="G33" s="143"/>
      <c r="H33" s="144"/>
      <c r="I33" s="142" t="str">
        <f>IF(AND($X$13=""),"",$X$13)</f>
        <v>緑地G</v>
      </c>
      <c r="J33" s="143"/>
      <c r="K33" s="144"/>
      <c r="L33" s="142" t="str">
        <f>IF(AND($X$17=""),"",$X$17)</f>
        <v>緑地G</v>
      </c>
      <c r="M33" s="143"/>
      <c r="N33" s="144"/>
      <c r="O33" s="142" t="str">
        <f>IF(AND($X$21=""),"",$X$21)</f>
        <v>緑地G</v>
      </c>
      <c r="P33" s="143"/>
      <c r="Q33" s="144"/>
      <c r="R33" s="142" t="str">
        <f>IF(AND($X$25=""),"",$X$25)</f>
        <v>緑地G</v>
      </c>
      <c r="S33" s="143"/>
      <c r="T33" s="144"/>
      <c r="U33" s="142" t="str">
        <f>IF(AND($X$29=""),"",$X$29)</f>
        <v>緑地G</v>
      </c>
      <c r="V33" s="143"/>
      <c r="W33" s="144"/>
      <c r="X33" s="66"/>
      <c r="Y33" s="67"/>
      <c r="Z33" s="68"/>
      <c r="AA33" s="154" t="s">
        <v>73</v>
      </c>
      <c r="AB33" s="155"/>
      <c r="AC33" s="156"/>
      <c r="AD33" s="154" t="s">
        <v>25</v>
      </c>
      <c r="AE33" s="155"/>
      <c r="AF33" s="156"/>
      <c r="AG33" s="154" t="s">
        <v>25</v>
      </c>
      <c r="AH33" s="155"/>
      <c r="AI33" s="156"/>
      <c r="AJ33" s="76"/>
      <c r="AK33" s="76"/>
      <c r="AL33" s="76"/>
      <c r="AM33" s="76"/>
      <c r="AN33" s="76"/>
      <c r="AO33" s="76"/>
      <c r="AP33" s="76"/>
      <c r="AQ33" s="76"/>
      <c r="AR33" s="164"/>
      <c r="AS33" s="45"/>
      <c r="AT33" s="11"/>
      <c r="AV33" s="6"/>
      <c r="AW33" s="6"/>
      <c r="AX33" s="6"/>
      <c r="AY33" s="84"/>
    </row>
    <row r="34" spans="1:51" ht="20.100000000000001" customHeight="1" x14ac:dyDescent="0.2">
      <c r="A34" s="61"/>
      <c r="B34" s="130"/>
      <c r="C34" s="103" t="str">
        <f>IF(AND($X$6=""),"",$X$6)</f>
        <v/>
      </c>
      <c r="D34" s="104"/>
      <c r="E34" s="105"/>
      <c r="F34" s="103" t="str">
        <f>IF(AND($X$10=""),"",$X$10)</f>
        <v/>
      </c>
      <c r="G34" s="104"/>
      <c r="H34" s="105"/>
      <c r="I34" s="103" t="str">
        <f>IF(AND($X$14=""),"",$X$14)</f>
        <v/>
      </c>
      <c r="J34" s="104"/>
      <c r="K34" s="105"/>
      <c r="L34" s="103" t="str">
        <f>IF(AND($X$18=""),"",$X$18)</f>
        <v/>
      </c>
      <c r="M34" s="104"/>
      <c r="N34" s="105"/>
      <c r="O34" s="103" t="str">
        <f>IF(AND($X$22=""),"",$X$22)</f>
        <v/>
      </c>
      <c r="P34" s="104"/>
      <c r="Q34" s="105"/>
      <c r="R34" s="103" t="str">
        <f>IF(AND($X$26=""),"",$X$26)</f>
        <v/>
      </c>
      <c r="S34" s="104"/>
      <c r="T34" s="105"/>
      <c r="U34" s="103" t="str">
        <f>IF(AND($X$30=""),"",$X$30)</f>
        <v/>
      </c>
      <c r="V34" s="104"/>
      <c r="W34" s="105"/>
      <c r="X34" s="66"/>
      <c r="Y34" s="67"/>
      <c r="Z34" s="68"/>
      <c r="AA34" s="78"/>
      <c r="AB34" s="79"/>
      <c r="AC34" s="80"/>
      <c r="AD34" s="78"/>
      <c r="AE34" s="79"/>
      <c r="AF34" s="80"/>
      <c r="AG34" s="78"/>
      <c r="AH34" s="79"/>
      <c r="AI34" s="80"/>
      <c r="AJ34" s="76"/>
      <c r="AK34" s="76"/>
      <c r="AL34" s="76"/>
      <c r="AM34" s="76"/>
      <c r="AN34" s="76"/>
      <c r="AO34" s="76"/>
      <c r="AP34" s="76"/>
      <c r="AQ34" s="76"/>
      <c r="AR34" s="164"/>
      <c r="AS34" s="45"/>
      <c r="AT34" s="11"/>
      <c r="AV34" s="6"/>
      <c r="AW34" s="6"/>
      <c r="AX34" s="6"/>
      <c r="AY34" s="84"/>
    </row>
    <row r="35" spans="1:51" ht="24" customHeight="1" x14ac:dyDescent="0.2">
      <c r="A35" s="62"/>
      <c r="B35" s="131"/>
      <c r="C35" s="12">
        <f>IF(AND($Z$7=""),"",$Z$7)</f>
        <v>0</v>
      </c>
      <c r="D35" s="16" t="str">
        <f>IF(AND($C35="",$E35=""),"",IF($C35&gt;$E35,"○",IF($C35=$E35,"△",IF($C35&lt;$E35,"●"))))</f>
        <v>●</v>
      </c>
      <c r="E35" s="17">
        <f>IF(AND($X$7=""),"",$X$7)</f>
        <v>12</v>
      </c>
      <c r="F35" s="12">
        <f>IF(AND(Z$11=""),"",Z$11)</f>
        <v>0</v>
      </c>
      <c r="G35" s="16" t="str">
        <f>IF(AND($F35="",$H35=""),"",IF($F35&gt;$H35,"○",IF($F35=$H35,"△",IF($F35&lt;$H35,"●"))))</f>
        <v>●</v>
      </c>
      <c r="H35" s="17">
        <f>IF(AND(X$11=""),"",X$11)</f>
        <v>6</v>
      </c>
      <c r="I35" s="12">
        <f>IF(AND($Z$15=""),"",$Z$15)</f>
        <v>1</v>
      </c>
      <c r="J35" s="16" t="str">
        <f>IF(AND($I35="",$K35=""),"",IF($I35&gt;$K35,"○",IF($I35=$K35,"△",IF($I35&lt;$K35,"●"))))</f>
        <v>●</v>
      </c>
      <c r="K35" s="17">
        <f>IF(AND($X$15=""),"",$X$15)</f>
        <v>3</v>
      </c>
      <c r="L35" s="12">
        <f>IF(AND($Z$19=""),"",$Z$19)</f>
        <v>0</v>
      </c>
      <c r="M35" s="16" t="str">
        <f>IF(AND($L35="",$N35=""),"",IF($L35&gt;$N35,"○",IF($L35=$N35,"△",IF($L35&lt;$N35,"●"))))</f>
        <v>●</v>
      </c>
      <c r="N35" s="17">
        <f>IF(AND($X$19=""),"",$X$19)</f>
        <v>5</v>
      </c>
      <c r="O35" s="12">
        <f>IF(AND($Z$23=""),"",$Z$23)</f>
        <v>0</v>
      </c>
      <c r="P35" s="16" t="str">
        <f>IF(AND($O35="",$Q35=""),"",IF($O35&gt;$Q35,"○",IF($O35=$Q35,"△",IF($O35&lt;$Q35,"●"))))</f>
        <v>●</v>
      </c>
      <c r="Q35" s="17">
        <f>IF(AND($X$23=""),"",$X$23)</f>
        <v>4</v>
      </c>
      <c r="R35" s="12">
        <f>IF(AND($Z$27=""),"",$Z$27)</f>
        <v>0</v>
      </c>
      <c r="S35" s="16" t="str">
        <f>IF(AND($R35="",$T35=""),"",IF($R35&gt;$T35,"○",IF($R35=$T35,"△",IF($R35&lt;$T35,"●"))))</f>
        <v>●</v>
      </c>
      <c r="T35" s="17">
        <f>IF(AND($X$27=""),"",$X$27)</f>
        <v>5</v>
      </c>
      <c r="U35" s="12">
        <f>IF(AND($Z$31=""),"",$Z$31)</f>
        <v>1</v>
      </c>
      <c r="V35" s="16" t="str">
        <f>IF(AND($U35="",$W35=""),"",IF($U35&gt;$W35,"○",IF($U35=$W35,"△",IF($U35&lt;$W35,"●"))))</f>
        <v>△</v>
      </c>
      <c r="W35" s="17">
        <f>IF(AND($X$31=""),"",$X$31)</f>
        <v>1</v>
      </c>
      <c r="X35" s="69"/>
      <c r="Y35" s="70"/>
      <c r="Z35" s="71"/>
      <c r="AA35" s="33">
        <v>0</v>
      </c>
      <c r="AB35" s="34" t="str">
        <f>IF(AND($AA35="",$AC35=""),"",IF($AA35&gt;$AC35,"○",IF($AA35=$AC35,"△",IF($AA35&lt;$AC35,"●"))))</f>
        <v>△</v>
      </c>
      <c r="AC35" s="35">
        <v>0</v>
      </c>
      <c r="AD35" s="33">
        <v>0</v>
      </c>
      <c r="AE35" s="34" t="str">
        <f>IF(AND($AD35="",$AF35=""),"",IF($AD35&gt;$AF35,"○",IF($AD35=$AF35,"△",IF($AD35&lt;$AF35,"●"))))</f>
        <v>●</v>
      </c>
      <c r="AF35" s="35">
        <v>7</v>
      </c>
      <c r="AG35" s="33">
        <v>0</v>
      </c>
      <c r="AH35" s="34" t="str">
        <f>IF(AND($AG35="",$AI35=""),"",IF($AG35&gt;$AI35,"○",IF($AG35=$AI35,"△",IF($AG35&lt;$AI35,"●"))))</f>
        <v>●</v>
      </c>
      <c r="AI35" s="35">
        <v>2</v>
      </c>
      <c r="AJ35" s="77"/>
      <c r="AK35" s="77"/>
      <c r="AL35" s="77"/>
      <c r="AM35" s="77"/>
      <c r="AN35" s="77"/>
      <c r="AO35" s="77"/>
      <c r="AP35" s="77"/>
      <c r="AQ35" s="77"/>
      <c r="AR35" s="165"/>
      <c r="AS35" s="46">
        <f>COUNTIF(C35:AI35,"○")*3</f>
        <v>0</v>
      </c>
      <c r="AT35" s="13">
        <f>COUNTIF(C35:AI35,"△")*1</f>
        <v>2</v>
      </c>
      <c r="AU35" s="13">
        <f>COUNTIF(C35:AI35,"●")*0</f>
        <v>0</v>
      </c>
      <c r="AV35" s="14" t="str">
        <f>B32</f>
        <v>やはた</v>
      </c>
      <c r="AW35" s="14"/>
      <c r="AX35" s="6"/>
      <c r="AY35" s="84"/>
    </row>
    <row r="36" spans="1:51" ht="20.100000000000001" customHeight="1" x14ac:dyDescent="0.2">
      <c r="A36" s="60">
        <v>9</v>
      </c>
      <c r="B36" s="129" t="s">
        <v>56</v>
      </c>
      <c r="C36" s="145">
        <f>IF(AND($AA$4=""),"",$AA$4)</f>
        <v>42869</v>
      </c>
      <c r="D36" s="146"/>
      <c r="E36" s="147"/>
      <c r="F36" s="145">
        <f>IF(AND($AA$8=""),"",$AA$8)</f>
        <v>42858</v>
      </c>
      <c r="G36" s="146"/>
      <c r="H36" s="147"/>
      <c r="I36" s="145">
        <f>IF(AND($AA$12=""),"",$AA$12)</f>
        <v>42858</v>
      </c>
      <c r="J36" s="146"/>
      <c r="K36" s="147"/>
      <c r="L36" s="145">
        <f>IF(AND($AA$16=""),"",$AA$16)</f>
        <v>42854</v>
      </c>
      <c r="M36" s="146"/>
      <c r="N36" s="147"/>
      <c r="O36" s="145">
        <f>IF(AND($AA$20=""),"",$AA$20)</f>
        <v>42854</v>
      </c>
      <c r="P36" s="146"/>
      <c r="Q36" s="147"/>
      <c r="R36" s="145">
        <f>IF(AND($AA$24=""),"",$AA$24)</f>
        <v>42889</v>
      </c>
      <c r="S36" s="146"/>
      <c r="T36" s="147"/>
      <c r="U36" s="145">
        <f>IF(AND($AA$28=""),"",$AA$28)</f>
        <v>42889</v>
      </c>
      <c r="V36" s="146"/>
      <c r="W36" s="147"/>
      <c r="X36" s="145">
        <f>IF(AND($AA$32=""),"",$AA$32)</f>
        <v>42882</v>
      </c>
      <c r="Y36" s="146"/>
      <c r="Z36" s="147"/>
      <c r="AA36" s="63"/>
      <c r="AB36" s="64"/>
      <c r="AC36" s="65"/>
      <c r="AD36" s="151">
        <v>42827</v>
      </c>
      <c r="AE36" s="152"/>
      <c r="AF36" s="153"/>
      <c r="AG36" s="151">
        <v>42869</v>
      </c>
      <c r="AH36" s="152"/>
      <c r="AI36" s="153"/>
      <c r="AJ36" s="75">
        <f t="shared" ref="AJ36" si="49">IF(AND($D39="",$G39="",$J39="",$M39="",$P39="",$S39="",$V39="",$Y39="",$AB39="",$AE39="",$AH39=""),"",SUM((COUNTIF($C39:$AI39,"○")),(COUNTIF($C39:$AI39,"●")),(COUNTIF($C39:$AI39,"△"))))</f>
        <v>10</v>
      </c>
      <c r="AK36" s="75">
        <f>IF(AND($D39="",$G39="",$J39="",$M39="",$P39="",$S39="",$V39="",$Y39="",$AB39="",$AE39="",$AH39=""),"",SUM($AS39:$AU39))</f>
        <v>3</v>
      </c>
      <c r="AL36" s="75">
        <f t="shared" ref="AL36" si="50">IF(AND($D39="",$G39="",$J39="",$J39="",$M39="",$P39="",$S39="",$V39="",$Y39="",$AB39="",$AE39="",$AH39=""),"",COUNTIF(C39:AI39,"○"))</f>
        <v>0</v>
      </c>
      <c r="AM36" s="75">
        <f t="shared" ref="AM36" si="51">IF(AND($D39="",$G39="",$J39="",$J39="",$M39="",$P39="",$S39="",$V39="",$Y39="",$AB39="",$AE39="",$AH39=""),"",COUNTIF(C39:AI39,"●"))</f>
        <v>7</v>
      </c>
      <c r="AN36" s="75">
        <f t="shared" ref="AN36" si="52">IF(AND($D39="",$G39="",$J39="",$J39="",$M39="",$P39="",$S39="",$V39="",$Y39="",$AB39="",$AE39="",$AH39=""),"",COUNTIF(C39:AI39,"△"))</f>
        <v>3</v>
      </c>
      <c r="AO36" s="75">
        <f t="shared" ref="AO36" si="53">IF(AND($C39="",$F39="",$I39="",$L39="",$O39="",$R39="",$U39="",$X39="",$AA39="",$AD39="",$AG39=""),"",SUM($C39,$F39,$I39,$L39,$O39,$R39,$U39,$X39,$AA39,$AD39,$AG39))</f>
        <v>6</v>
      </c>
      <c r="AP36" s="75">
        <f t="shared" ref="AP36" si="54">IF(AND($E39="",$H39="",$K39="",$N39="",$Q39="",$T39="",$W39="",$Z39="",$AC39="",$AF39="",$AI39=""),"",SUM($E39,$H39,$K39,$N39,$Q39,$T39,$W39,$Z39,$AC39,$AF39,$AI39))</f>
        <v>40</v>
      </c>
      <c r="AQ36" s="75">
        <f t="shared" ref="AQ36" si="55">IF(AND($AO36="",$AP36=""),"",($AO36-$AP36))</f>
        <v>-34</v>
      </c>
      <c r="AR36" s="163">
        <f>IF(AND($AJ36=""),"",RANK(AY36,AY$4:AY$47))</f>
        <v>9</v>
      </c>
      <c r="AS36" s="45"/>
      <c r="AT36" s="11"/>
      <c r="AV36" s="6"/>
      <c r="AW36" s="6"/>
      <c r="AX36" s="6"/>
      <c r="AY36" s="84">
        <f>IFERROR(AK36+AQ36*0.01,"")</f>
        <v>2.66</v>
      </c>
    </row>
    <row r="37" spans="1:51" ht="20.100000000000001" customHeight="1" x14ac:dyDescent="0.2">
      <c r="A37" s="61"/>
      <c r="B37" s="130"/>
      <c r="C37" s="142" t="str">
        <f>IF(AND($AA$5=""),"",$AA$5)</f>
        <v>緑地G</v>
      </c>
      <c r="D37" s="143"/>
      <c r="E37" s="144"/>
      <c r="F37" s="142" t="str">
        <f>IF(AND($AA$9=""),"",$AA$9)</f>
        <v>緑地G</v>
      </c>
      <c r="G37" s="143"/>
      <c r="H37" s="144"/>
      <c r="I37" s="142" t="str">
        <f>IF(AND($AA$13=""),"",$AA$13)</f>
        <v>緑地G</v>
      </c>
      <c r="J37" s="143"/>
      <c r="K37" s="144"/>
      <c r="L37" s="142" t="str">
        <f>IF(AND($AA$17=""),"",$AA$17)</f>
        <v>緑地G</v>
      </c>
      <c r="M37" s="143"/>
      <c r="N37" s="144"/>
      <c r="O37" s="142" t="str">
        <f>IF(AND($AA$21=""),"",$AA$21)</f>
        <v>緑地G</v>
      </c>
      <c r="P37" s="143"/>
      <c r="Q37" s="144"/>
      <c r="R37" s="142" t="str">
        <f>IF(AND($AA$25=""),"",$AA$25)</f>
        <v>緑地Ｇ</v>
      </c>
      <c r="S37" s="143"/>
      <c r="T37" s="144"/>
      <c r="U37" s="142" t="str">
        <f>IF(AND($AA$29=""),"",$AA$29)</f>
        <v>緑地Ｇ</v>
      </c>
      <c r="V37" s="143"/>
      <c r="W37" s="144"/>
      <c r="X37" s="142" t="str">
        <f>IF(AND($AA$33=""),"",$AA$33)</f>
        <v>砧公園</v>
      </c>
      <c r="Y37" s="143"/>
      <c r="Z37" s="144"/>
      <c r="AA37" s="66"/>
      <c r="AB37" s="67"/>
      <c r="AC37" s="68"/>
      <c r="AD37" s="154" t="s">
        <v>25</v>
      </c>
      <c r="AE37" s="155"/>
      <c r="AF37" s="156"/>
      <c r="AG37" s="154" t="s">
        <v>25</v>
      </c>
      <c r="AH37" s="155"/>
      <c r="AI37" s="156"/>
      <c r="AJ37" s="76"/>
      <c r="AK37" s="76"/>
      <c r="AL37" s="76"/>
      <c r="AM37" s="76"/>
      <c r="AN37" s="76"/>
      <c r="AO37" s="76"/>
      <c r="AP37" s="76"/>
      <c r="AQ37" s="76"/>
      <c r="AR37" s="164"/>
      <c r="AS37" s="45"/>
      <c r="AT37" s="11"/>
      <c r="AV37" s="6"/>
      <c r="AW37" s="6"/>
      <c r="AX37" s="6"/>
      <c r="AY37" s="84"/>
    </row>
    <row r="38" spans="1:51" ht="20.100000000000001" customHeight="1" x14ac:dyDescent="0.2">
      <c r="A38" s="61"/>
      <c r="B38" s="130"/>
      <c r="C38" s="103" t="str">
        <f>IF(AND($AA$6=""),"",$AA$6)</f>
        <v/>
      </c>
      <c r="D38" s="104"/>
      <c r="E38" s="105"/>
      <c r="F38" s="112" t="str">
        <f>IF(AND($AA$10=""),"",$AA$10)</f>
        <v/>
      </c>
      <c r="G38" s="113"/>
      <c r="H38" s="114"/>
      <c r="I38" s="112" t="str">
        <f>IF(AND($AA$14=""),"",$AA$14)</f>
        <v/>
      </c>
      <c r="J38" s="113"/>
      <c r="K38" s="114"/>
      <c r="L38" s="112" t="str">
        <f>IF(AND($AA$18=""),"",$AA$18)</f>
        <v/>
      </c>
      <c r="M38" s="113"/>
      <c r="N38" s="114"/>
      <c r="O38" s="112" t="str">
        <f>IF(AND($AA$22=""),"",$AA$22)</f>
        <v/>
      </c>
      <c r="P38" s="113"/>
      <c r="Q38" s="114"/>
      <c r="R38" s="112" t="str">
        <f>IF(AND($AA$26=""),"",$AA$26)</f>
        <v/>
      </c>
      <c r="S38" s="113"/>
      <c r="T38" s="114"/>
      <c r="U38" s="112" t="str">
        <f>IF(AND($AA$30=""),"",$AA$30)</f>
        <v/>
      </c>
      <c r="V38" s="113"/>
      <c r="W38" s="114"/>
      <c r="X38" s="112" t="str">
        <f>IF(AND($AA$34=""),"",$AA$34)</f>
        <v/>
      </c>
      <c r="Y38" s="113"/>
      <c r="Z38" s="114"/>
      <c r="AA38" s="66"/>
      <c r="AB38" s="67"/>
      <c r="AC38" s="68"/>
      <c r="AD38" s="78"/>
      <c r="AE38" s="79"/>
      <c r="AF38" s="80"/>
      <c r="AG38" s="78"/>
      <c r="AH38" s="79"/>
      <c r="AI38" s="80"/>
      <c r="AJ38" s="76"/>
      <c r="AK38" s="76"/>
      <c r="AL38" s="76"/>
      <c r="AM38" s="76"/>
      <c r="AN38" s="76"/>
      <c r="AO38" s="76"/>
      <c r="AP38" s="76"/>
      <c r="AQ38" s="76"/>
      <c r="AR38" s="164"/>
      <c r="AS38" s="45"/>
      <c r="AT38" s="11"/>
      <c r="AV38" s="6"/>
      <c r="AW38" s="6"/>
      <c r="AX38" s="6"/>
      <c r="AY38" s="84"/>
    </row>
    <row r="39" spans="1:51" ht="24" customHeight="1" x14ac:dyDescent="0.2">
      <c r="A39" s="62"/>
      <c r="B39" s="131"/>
      <c r="C39" s="12">
        <f>IF(AND($AC$7=""),"",$AC$7)</f>
        <v>0</v>
      </c>
      <c r="D39" s="16" t="str">
        <f>IF(AND($C39="",$E39=""),"",IF($C39&gt;$E39,"○",IF($C39=$E39,"△",IF($C39&lt;$E39,"●"))))</f>
        <v>●</v>
      </c>
      <c r="E39" s="17">
        <f>IF(AND($AA$7=""),"",$AA$7)</f>
        <v>8</v>
      </c>
      <c r="F39" s="12">
        <f>IF(AND(AC$11=""),"",AC$11)</f>
        <v>0</v>
      </c>
      <c r="G39" s="16" t="str">
        <f>IF(AND($F39="",$H39=""),"",IF($F39&gt;$H39,"○",IF($F39=$H39,"△",IF($F39&lt;$H39,"●"))))</f>
        <v>●</v>
      </c>
      <c r="H39" s="17">
        <f>IF(AND(AA$11=""),"",AA$11)</f>
        <v>1</v>
      </c>
      <c r="I39" s="12">
        <f>IF(AND($AC$15=""),"",$AC$15)</f>
        <v>0</v>
      </c>
      <c r="J39" s="16" t="str">
        <f>IF(AND($I39="",$K39=""),"",IF($I39&gt;$K39,"○",IF($I39=$K39,"△",IF($I39&lt;$K39,"●"))))</f>
        <v>●</v>
      </c>
      <c r="K39" s="17">
        <f>IF(AND($AA$15=""),"",$AA$15)</f>
        <v>4</v>
      </c>
      <c r="L39" s="12">
        <f>IF(AND($AC$19=""),"",$AC$19)</f>
        <v>1</v>
      </c>
      <c r="M39" s="16" t="str">
        <f>IF(AND($L39="",$N39=""),"",IF($L39&gt;$N39,"○",IF($L39=$N39,"△",IF($L39&lt;$N39,"●"))))</f>
        <v>●</v>
      </c>
      <c r="N39" s="17">
        <f>IF(AND($AA$19=""),"",$AA$19)</f>
        <v>7</v>
      </c>
      <c r="O39" s="12">
        <f>IF(AND($AC$23=""),"",$AC$23)</f>
        <v>0</v>
      </c>
      <c r="P39" s="16" t="str">
        <f>IF(AND($O39="",$Q39=""),"",IF($O39&gt;$Q39,"○",IF($O39=$Q39,"△",IF($O39&lt;$Q39,"●"))))</f>
        <v>●</v>
      </c>
      <c r="Q39" s="17">
        <f>IF(AND($AA$23=""),"",$AA$23)</f>
        <v>4</v>
      </c>
      <c r="R39" s="12">
        <f>IF(AND($AC$27=""),"",$AC$27)</f>
        <v>0</v>
      </c>
      <c r="S39" s="16" t="str">
        <f>IF(AND($R39="",$T39=""),"",IF($R39&gt;$T39,"○",IF($R39=$T39,"△",IF($R39&lt;$T39,"●"))))</f>
        <v>●</v>
      </c>
      <c r="T39" s="17">
        <f>IF(AND($AA$27=""),"",$AA$27)</f>
        <v>3</v>
      </c>
      <c r="U39" s="12">
        <f>IF(AND($AC$31=""),"",$AC$31)</f>
        <v>1</v>
      </c>
      <c r="V39" s="16" t="str">
        <f>IF(AND($U39="",$W39=""),"",IF($U39&gt;$W39,"○",IF($U39=$W39,"△",IF($U39&lt;$W39,"●"))))</f>
        <v>△</v>
      </c>
      <c r="W39" s="17">
        <f>IF(AND($AA$31=""),"",$AA$31)</f>
        <v>1</v>
      </c>
      <c r="X39" s="12">
        <f>IF(AND($AC$35=""),"",$AC$35)</f>
        <v>0</v>
      </c>
      <c r="Y39" s="16" t="str">
        <f>IF(AND($X39="",$Z39=""),"",IF($X39&gt;$Z39,"○",IF($X39=$Z39,"△",IF($X39&lt;$Z39,"●"))))</f>
        <v>△</v>
      </c>
      <c r="Z39" s="17">
        <f>IF(AND($AA$35=""),"",$AA$35)</f>
        <v>0</v>
      </c>
      <c r="AA39" s="69"/>
      <c r="AB39" s="70"/>
      <c r="AC39" s="71"/>
      <c r="AD39" s="33">
        <v>0</v>
      </c>
      <c r="AE39" s="34" t="str">
        <f>IF(AND($AD39="",$AF39=""),"",IF($AD39&gt;$AF39,"○",IF($AD39=$AF39,"△",IF($AD39&lt;$AF39,"●"))))</f>
        <v>●</v>
      </c>
      <c r="AF39" s="35">
        <v>8</v>
      </c>
      <c r="AG39" s="33">
        <v>4</v>
      </c>
      <c r="AH39" s="34" t="str">
        <f>IF(AND($AG39="",$AI39=""),"",IF($AG39&gt;$AI39,"○",IF($AG39=$AI39,"△",IF($AG39&lt;$AI39,"●"))))</f>
        <v>△</v>
      </c>
      <c r="AI39" s="35">
        <v>4</v>
      </c>
      <c r="AJ39" s="77"/>
      <c r="AK39" s="77"/>
      <c r="AL39" s="77"/>
      <c r="AM39" s="77"/>
      <c r="AN39" s="77"/>
      <c r="AO39" s="77"/>
      <c r="AP39" s="77"/>
      <c r="AQ39" s="77"/>
      <c r="AR39" s="165"/>
      <c r="AS39" s="46">
        <f>COUNTIF(C39:AI39,"○")*3</f>
        <v>0</v>
      </c>
      <c r="AT39" s="13">
        <f>COUNTIF(C39:AI39,"△")*1</f>
        <v>3</v>
      </c>
      <c r="AU39" s="13">
        <f>COUNTIF(C39:AI39,"●")*0</f>
        <v>0</v>
      </c>
      <c r="AV39" s="14" t="str">
        <f>B36</f>
        <v>祖師谷</v>
      </c>
      <c r="AW39" s="14"/>
      <c r="AX39" s="6"/>
      <c r="AY39" s="84"/>
    </row>
    <row r="40" spans="1:51" ht="20.100000000000001" customHeight="1" x14ac:dyDescent="0.2">
      <c r="A40" s="118">
        <v>10</v>
      </c>
      <c r="B40" s="129" t="s">
        <v>57</v>
      </c>
      <c r="C40" s="145">
        <f>IF(AND($AD$4=""),"",$AD$4)</f>
        <v>42904</v>
      </c>
      <c r="D40" s="146"/>
      <c r="E40" s="147"/>
      <c r="F40" s="145">
        <f>IF(AND($AD$8=""),"",$AD$8)</f>
        <v>42890</v>
      </c>
      <c r="G40" s="146"/>
      <c r="H40" s="147"/>
      <c r="I40" s="145">
        <f>IF(AND($AD$12=""),"",$AD$12)</f>
        <v>42910</v>
      </c>
      <c r="J40" s="146"/>
      <c r="K40" s="147"/>
      <c r="L40" s="145">
        <f>IF(AND($AD$16=""),"",$AD$16)</f>
        <v>42858</v>
      </c>
      <c r="M40" s="146"/>
      <c r="N40" s="147"/>
      <c r="O40" s="145">
        <f>IF(AND($AD$20=""),"",$AD$20)</f>
        <v>42889</v>
      </c>
      <c r="P40" s="146"/>
      <c r="Q40" s="147"/>
      <c r="R40" s="145">
        <f>IF(AND($AD$24=""),"",$AD$24)</f>
        <v>42904</v>
      </c>
      <c r="S40" s="146"/>
      <c r="T40" s="147"/>
      <c r="U40" s="145">
        <f>IF(AND($AD$28=""),"",$AD$28)</f>
        <v>42925</v>
      </c>
      <c r="V40" s="146"/>
      <c r="W40" s="147"/>
      <c r="X40" s="145">
        <f>IF(AND($AD$32=""),"",$AD$32)</f>
        <v>42869</v>
      </c>
      <c r="Y40" s="146"/>
      <c r="Z40" s="147"/>
      <c r="AA40" s="145">
        <f>IF(AND($AD$36=""),"",$AD$36)</f>
        <v>42827</v>
      </c>
      <c r="AB40" s="146"/>
      <c r="AC40" s="147"/>
      <c r="AD40" s="63"/>
      <c r="AE40" s="64"/>
      <c r="AF40" s="65"/>
      <c r="AG40" s="151">
        <v>42869</v>
      </c>
      <c r="AH40" s="152"/>
      <c r="AI40" s="153"/>
      <c r="AJ40" s="75">
        <f t="shared" ref="AJ40" si="56">IF(AND($D43="",$G43="",$J43="",$M43="",$P43="",$S43="",$V43="",$Y43="",$AB43="",$AE43="",$AH43=""),"",SUM((COUNTIF($C43:$AI43,"○")),(COUNTIF($C43:$AI43,"●")),(COUNTIF($C43:$AI43,"△"))))</f>
        <v>10</v>
      </c>
      <c r="AK40" s="75">
        <f>IF(AND($D43="",$G43="",$J43="",$M43="",$P43="",$S43="",$V43="",$Y43="",$AB43="",$AE43="",$AH43=""),"",SUM($AS43:$AU43))</f>
        <v>19</v>
      </c>
      <c r="AL40" s="75">
        <f t="shared" ref="AL40" si="57">IF(AND($D43="",$G43="",$J43="",$J43="",$M43="",$P43="",$S43="",$V43="",$Y43="",$AB43="",$AE43="",$AH43=""),"",COUNTIF(C43:AI43,"○"))</f>
        <v>6</v>
      </c>
      <c r="AM40" s="75">
        <f t="shared" ref="AM40" si="58">IF(AND($D43="",$G43="",$J43="",$J43="",$M43="",$P43="",$S43="",$V43="",$Y43="",$AB43="",$AE43="",$AH43=""),"",COUNTIF(C43:AI43,"●"))</f>
        <v>3</v>
      </c>
      <c r="AN40" s="75">
        <f t="shared" ref="AN40" si="59">IF(AND($D43="",$G43="",$J43="",$J43="",$M43="",$P43="",$S43="",$V43="",$Y43="",$AB43="",$AE43="",$AH43=""),"",COUNTIF(C43:AI43,"△"))</f>
        <v>1</v>
      </c>
      <c r="AO40" s="75">
        <f t="shared" ref="AO40" si="60">IF(AND($C43="",$F43="",$I43="",$L43="",$O43="",$R43="",$U43="",$X43="",$AA43="",$AD43="",$AG43=""),"",SUM($C43,$F43,$I43,$L43,$O43,$R43,$U43,$X43,$AA43,$AD43,$AG43))</f>
        <v>31</v>
      </c>
      <c r="AP40" s="75">
        <f t="shared" ref="AP40" si="61">IF(AND($E43="",$H43="",$K43="",$N43="",$Q43="",$T43="",$W43="",$Z43="",$AC43="",$AF43="",$AI43=""),"",SUM($E43,$H43,$K43,$N43,$Q43,$T43,$W43,$Z43,$AC43,$AF43,$AI43))</f>
        <v>13</v>
      </c>
      <c r="AQ40" s="75">
        <f t="shared" ref="AQ40" si="62">IF(AND($AO40="",$AP40=""),"",($AO40-$AP40))</f>
        <v>18</v>
      </c>
      <c r="AR40" s="163">
        <f>IF(AND($AJ40=""),"",RANK(AY40,AY$4:AY$47))</f>
        <v>4</v>
      </c>
      <c r="AS40" s="45"/>
      <c r="AT40" s="11"/>
      <c r="AV40" s="6"/>
      <c r="AW40" s="6"/>
      <c r="AX40" s="6"/>
      <c r="AY40" s="84">
        <f>IFERROR(AK40+AQ40*0.01,"")</f>
        <v>19.18</v>
      </c>
    </row>
    <row r="41" spans="1:51" ht="20.100000000000001" customHeight="1" x14ac:dyDescent="0.2">
      <c r="A41" s="119"/>
      <c r="B41" s="130"/>
      <c r="C41" s="142" t="str">
        <f>IF(AND($AD$5=""),"",$AD$5)</f>
        <v>緑地G</v>
      </c>
      <c r="D41" s="143"/>
      <c r="E41" s="144"/>
      <c r="F41" s="142" t="str">
        <f>IF(AND($AD$9=""),"",$AD$9)</f>
        <v>緑地G</v>
      </c>
      <c r="G41" s="143"/>
      <c r="H41" s="144"/>
      <c r="I41" s="142" t="str">
        <f>IF(AND($AD$13=""),"",$AD$13)</f>
        <v>補助G</v>
      </c>
      <c r="J41" s="143"/>
      <c r="K41" s="144"/>
      <c r="L41" s="142" t="str">
        <f>IF(AND($AD$17=""),"",$AD$17)</f>
        <v>緑地G</v>
      </c>
      <c r="M41" s="143"/>
      <c r="N41" s="144"/>
      <c r="O41" s="142" t="str">
        <f>IF(AND($AD$21=""),"",$AD$21)</f>
        <v>緑地Ｇ</v>
      </c>
      <c r="P41" s="143"/>
      <c r="Q41" s="144"/>
      <c r="R41" s="142" t="str">
        <f>IF(AND($AD$25=""),"",$AD$25)</f>
        <v>緑地Ｇ</v>
      </c>
      <c r="S41" s="143"/>
      <c r="T41" s="144"/>
      <c r="U41" s="142" t="str">
        <f>IF(AND($AD$29=""),"",$AD$29)</f>
        <v>緑地G</v>
      </c>
      <c r="V41" s="143"/>
      <c r="W41" s="144"/>
      <c r="X41" s="142" t="str">
        <f>IF(AND($AD$33=""),"",$AD$33)</f>
        <v>緑地G</v>
      </c>
      <c r="Y41" s="143"/>
      <c r="Z41" s="144"/>
      <c r="AA41" s="142" t="str">
        <f>IF(AND($AD$37=""),"",$AD$37)</f>
        <v>緑地G</v>
      </c>
      <c r="AB41" s="143"/>
      <c r="AC41" s="144"/>
      <c r="AD41" s="66"/>
      <c r="AE41" s="67"/>
      <c r="AF41" s="68"/>
      <c r="AG41" s="154" t="s">
        <v>25</v>
      </c>
      <c r="AH41" s="155"/>
      <c r="AI41" s="156"/>
      <c r="AJ41" s="76"/>
      <c r="AK41" s="76"/>
      <c r="AL41" s="76"/>
      <c r="AM41" s="76"/>
      <c r="AN41" s="76"/>
      <c r="AO41" s="76"/>
      <c r="AP41" s="76"/>
      <c r="AQ41" s="76"/>
      <c r="AR41" s="164"/>
      <c r="AS41" s="45"/>
      <c r="AT41" s="11"/>
      <c r="AV41" s="6"/>
      <c r="AW41" s="6"/>
      <c r="AX41" s="6"/>
      <c r="AY41" s="84"/>
    </row>
    <row r="42" spans="1:51" ht="20.100000000000001" customHeight="1" x14ac:dyDescent="0.2">
      <c r="A42" s="119"/>
      <c r="B42" s="130"/>
      <c r="C42" s="103" t="str">
        <f>IF(AND($AD$6=""),"",$AD$6)</f>
        <v/>
      </c>
      <c r="D42" s="104"/>
      <c r="E42" s="105"/>
      <c r="F42" s="103" t="str">
        <f>IF(AND($AD$10=""),"",$AD$10)</f>
        <v/>
      </c>
      <c r="G42" s="104"/>
      <c r="H42" s="105"/>
      <c r="I42" s="103" t="str">
        <f>IF(AND($AD$14=""),"",$AD$14)</f>
        <v/>
      </c>
      <c r="J42" s="104"/>
      <c r="K42" s="105"/>
      <c r="L42" s="103" t="str">
        <f>IF(AND($AD$18=""),"",$AD$18)</f>
        <v/>
      </c>
      <c r="M42" s="104"/>
      <c r="N42" s="105"/>
      <c r="O42" s="103" t="str">
        <f>IF(AND($AD$22=""),"",$AD$22)</f>
        <v/>
      </c>
      <c r="P42" s="104"/>
      <c r="Q42" s="105"/>
      <c r="R42" s="103" t="str">
        <f>IF(AND($AD$26=""),"",$AD$26)</f>
        <v/>
      </c>
      <c r="S42" s="104"/>
      <c r="T42" s="105"/>
      <c r="U42" s="103" t="str">
        <f>IF(AND($AD$30=""),"",$AD$30)</f>
        <v/>
      </c>
      <c r="V42" s="104"/>
      <c r="W42" s="105"/>
      <c r="X42" s="103" t="str">
        <f>IF(AND($AD$34=""),"",$AD$34)</f>
        <v/>
      </c>
      <c r="Y42" s="104"/>
      <c r="Z42" s="105"/>
      <c r="AA42" s="103" t="str">
        <f>IF(AND($AD$38=""),"",$AD$38)</f>
        <v/>
      </c>
      <c r="AB42" s="104"/>
      <c r="AC42" s="105"/>
      <c r="AD42" s="66"/>
      <c r="AE42" s="67"/>
      <c r="AF42" s="68"/>
      <c r="AG42" s="78"/>
      <c r="AH42" s="79"/>
      <c r="AI42" s="80"/>
      <c r="AJ42" s="76"/>
      <c r="AK42" s="76"/>
      <c r="AL42" s="76"/>
      <c r="AM42" s="76"/>
      <c r="AN42" s="76"/>
      <c r="AO42" s="76"/>
      <c r="AP42" s="76"/>
      <c r="AQ42" s="76"/>
      <c r="AR42" s="164"/>
      <c r="AS42" s="45"/>
      <c r="AT42" s="11"/>
      <c r="AV42" s="6"/>
      <c r="AW42" s="6"/>
      <c r="AX42" s="6"/>
      <c r="AY42" s="84"/>
    </row>
    <row r="43" spans="1:51" ht="24" customHeight="1" x14ac:dyDescent="0.2">
      <c r="A43" s="120"/>
      <c r="B43" s="131"/>
      <c r="C43" s="12">
        <f>IF(AND($AF$7=""),"",$AF$7)</f>
        <v>0</v>
      </c>
      <c r="D43" s="16" t="str">
        <f>IF(AND($C43="",$E43=""),"",IF($C43&gt;$E43,"○",IF($C43=$E43,"△",IF($C43&lt;$E43,"●"))))</f>
        <v>●</v>
      </c>
      <c r="E43" s="17">
        <f>IF(AND($AD$7=""),"",$AD$7)</f>
        <v>4</v>
      </c>
      <c r="F43" s="12">
        <f>IF(AND(AF$11=""),"",AF$11)</f>
        <v>1</v>
      </c>
      <c r="G43" s="16" t="str">
        <f>IF(AND($F43="",$H43=""),"",IF($F43&gt;$H43,"○",IF($F43=$H43,"△",IF($F43&lt;$H43,"●"))))</f>
        <v>●</v>
      </c>
      <c r="H43" s="17">
        <f>IF(AND(AD$11=""),"",AD$11)</f>
        <v>3</v>
      </c>
      <c r="I43" s="12">
        <f>IF(AND($AF$15=""),"",$AF$15)</f>
        <v>2</v>
      </c>
      <c r="J43" s="16" t="str">
        <f>IF(AND($I43="",$K43=""),"",IF($I43&gt;$K43,"○",IF($I43=$K43,"△",IF($I43&lt;$K43,"●"))))</f>
        <v>○</v>
      </c>
      <c r="K43" s="17">
        <f>IF(AND($AD$15=""),"",$AD$15)</f>
        <v>0</v>
      </c>
      <c r="L43" s="12">
        <f>IF(AND($AF$19=""),"",$AF$19)</f>
        <v>1</v>
      </c>
      <c r="M43" s="16" t="str">
        <f>IF(AND($L43="",$N43=""),"",IF($L43&gt;$N43,"○",IF($L43=$N43,"△",IF($L43&lt;$N43,"●"))))</f>
        <v>○</v>
      </c>
      <c r="N43" s="17">
        <f>IF(AND($AD$19=""),"",$AD$19)</f>
        <v>0</v>
      </c>
      <c r="O43" s="12">
        <f>IF(AND($AF$23=""),"",$AF$23)</f>
        <v>1</v>
      </c>
      <c r="P43" s="16" t="str">
        <f>IF(AND($O43="",$Q43=""),"",IF($O43&gt;$Q43,"○",IF($O43=$Q43,"△",IF($O43&lt;$Q43,"●"))))</f>
        <v>●</v>
      </c>
      <c r="Q43" s="17">
        <f>IF(AND($AD$23=""),"",$AD$23)</f>
        <v>3</v>
      </c>
      <c r="R43" s="12">
        <f>IF(AND($AF$27=""),"",$AF$27)</f>
        <v>2</v>
      </c>
      <c r="S43" s="16" t="str">
        <f>IF(AND($R43="",$T43=""),"",IF($R43&gt;$T43,"○",IF($R43=$T43,"△",IF($R43&lt;$T43,"●"))))</f>
        <v>△</v>
      </c>
      <c r="T43" s="17">
        <f>IF(AND($AD$27=""),"",$AD$27)</f>
        <v>2</v>
      </c>
      <c r="U43" s="12">
        <v>7</v>
      </c>
      <c r="V43" s="16" t="str">
        <f>IF(AND($U43="",$W43=""),"",IF($U43&gt;$W43,"○",IF($U43=$W43,"△",IF($U43&lt;$W43,"●"))))</f>
        <v>○</v>
      </c>
      <c r="W43" s="17">
        <v>1</v>
      </c>
      <c r="X43" s="12">
        <f>IF(AND($AF$35=""),"",$AF$35)</f>
        <v>7</v>
      </c>
      <c r="Y43" s="16" t="str">
        <f>IF(AND($X43="",$Z43=""),"",IF($X43&gt;$Z43,"○",IF($X43=$Z43,"△",IF($X43&lt;$Z43,"●"))))</f>
        <v>○</v>
      </c>
      <c r="Z43" s="17">
        <f>IF(AND($AD$35=""),"",$AD$35)</f>
        <v>0</v>
      </c>
      <c r="AA43" s="12">
        <f>IF(AND($AF$39=""),"",$AF$39)</f>
        <v>8</v>
      </c>
      <c r="AB43" s="16" t="str">
        <f>IF(AND($AA43="",$AC43=""),"",IF($AA43&gt;$AC43,"○",IF($AA43=$AC43,"△",IF($AA43&lt;$AC43,"●"))))</f>
        <v>○</v>
      </c>
      <c r="AC43" s="17">
        <f>IF(AND($AD$39=""),"",$AD$39)</f>
        <v>0</v>
      </c>
      <c r="AD43" s="69"/>
      <c r="AE43" s="70"/>
      <c r="AF43" s="71"/>
      <c r="AG43" s="33">
        <v>2</v>
      </c>
      <c r="AH43" s="34" t="str">
        <f>IF(AND($AG43="",$AI43=""),"",IF($AG43&gt;$AI43,"○",IF($AG43=$AI43,"△",IF($AG43&lt;$AI43,"●"))))</f>
        <v>○</v>
      </c>
      <c r="AI43" s="35">
        <v>0</v>
      </c>
      <c r="AJ43" s="77"/>
      <c r="AK43" s="77"/>
      <c r="AL43" s="77"/>
      <c r="AM43" s="77"/>
      <c r="AN43" s="77"/>
      <c r="AO43" s="77"/>
      <c r="AP43" s="77"/>
      <c r="AQ43" s="77"/>
      <c r="AR43" s="165"/>
      <c r="AS43" s="46">
        <f>COUNTIF(C43:AI43,"○")*3</f>
        <v>18</v>
      </c>
      <c r="AT43" s="13">
        <f>COUNTIF(C43:AI43,"△")*1</f>
        <v>1</v>
      </c>
      <c r="AU43" s="13">
        <f>COUNTIF(C43:AI43,"●")*0</f>
        <v>0</v>
      </c>
      <c r="AV43" s="14" t="str">
        <f>B40</f>
        <v>エスペ</v>
      </c>
      <c r="AW43" s="14"/>
      <c r="AX43" s="6"/>
      <c r="AY43" s="84"/>
    </row>
    <row r="44" spans="1:51" ht="20.100000000000001" customHeight="1" x14ac:dyDescent="0.2">
      <c r="A44" s="118">
        <v>11</v>
      </c>
      <c r="B44" s="129" t="s">
        <v>59</v>
      </c>
      <c r="C44" s="145">
        <f>IF(AND($AG$4=""),"",$AG$4)</f>
        <v>42897</v>
      </c>
      <c r="D44" s="146"/>
      <c r="E44" s="147"/>
      <c r="F44" s="145">
        <f>IF(AND($AG$8=""),"",$AG$8)</f>
        <v>42858</v>
      </c>
      <c r="G44" s="146"/>
      <c r="H44" s="147"/>
      <c r="I44" s="145">
        <f>IF(AND($AG$12=""),"",$AG$12)</f>
        <v>42897</v>
      </c>
      <c r="J44" s="146"/>
      <c r="K44" s="147"/>
      <c r="L44" s="145">
        <f>IF(AND($AG$16=""),"",$AG$16)</f>
        <v>42889</v>
      </c>
      <c r="M44" s="146"/>
      <c r="N44" s="147"/>
      <c r="O44" s="145">
        <f>IF(AND($AG$20=""),"",$AG$20)</f>
        <v>42890</v>
      </c>
      <c r="P44" s="146"/>
      <c r="Q44" s="147"/>
      <c r="R44" s="145">
        <f>IF(AND($AG$24=""),"",$AG$24)</f>
        <v>42854</v>
      </c>
      <c r="S44" s="146"/>
      <c r="T44" s="147"/>
      <c r="U44" s="145">
        <f>IF(AND($AG$28=""),"",$AG$28)</f>
        <v>42854</v>
      </c>
      <c r="V44" s="146"/>
      <c r="W44" s="147"/>
      <c r="X44" s="145">
        <f>IF(AND($AG$32=""),"",$AG$32)</f>
        <v>42858</v>
      </c>
      <c r="Y44" s="146"/>
      <c r="Z44" s="147"/>
      <c r="AA44" s="145">
        <f>IF(AND($AG$36=""),"",$AG$36)</f>
        <v>42869</v>
      </c>
      <c r="AB44" s="146"/>
      <c r="AC44" s="147"/>
      <c r="AD44" s="145">
        <f>IF(AND($AG$40=""),"",$AG$40)</f>
        <v>42869</v>
      </c>
      <c r="AE44" s="146"/>
      <c r="AF44" s="147"/>
      <c r="AG44" s="63"/>
      <c r="AH44" s="64"/>
      <c r="AI44" s="65"/>
      <c r="AJ44" s="75">
        <f t="shared" ref="AJ44" si="63">IF(AND($D47="",$G47="",$J47="",$M47="",$P47="",$S47="",$V47="",$Y47="",$AB47="",$AE47="",$AH47=""),"",SUM((COUNTIF($C47:$AI47,"○")),(COUNTIF($C47:$AI47,"●")),(COUNTIF($C47:$AI47,"△"))))</f>
        <v>10</v>
      </c>
      <c r="AK44" s="75">
        <f>IF(AND($D47="",$G47="",$J47="",$M47="",$P47="",$S47="",$V47="",$Y47="",$AB47="",$AE47="",$AH47=""),"",SUM($AS47:$AU47))</f>
        <v>7</v>
      </c>
      <c r="AL44" s="75">
        <f t="shared" ref="AL44" si="64">IF(AND($D47="",$G47="",$J47="",$J47="",$M47="",$P47="",$S47="",$V47="",$Y47="",$AB47="",$AE47="",$AH47=""),"",COUNTIF(C47:AI47,"○"))</f>
        <v>2</v>
      </c>
      <c r="AM44" s="75">
        <f t="shared" ref="AM44" si="65">IF(AND($D47="",$G47="",$J47="",$J47="",$M47="",$P47="",$S47="",$V47="",$Y47="",$AB47="",$AE47="",$AH47=""),"",COUNTIF(C47:AI47,"●"))</f>
        <v>7</v>
      </c>
      <c r="AN44" s="75">
        <f t="shared" ref="AN44" si="66">IF(AND($D47="",$G47="",$J47="",$J47="",$M47="",$P47="",$S47="",$V47="",$Y47="",$AB47="",$AE47="",$AH47=""),"",COUNTIF(C47:AI47,"△"))</f>
        <v>1</v>
      </c>
      <c r="AO44" s="75">
        <f t="shared" ref="AO44" si="67">IF(AND($C47="",$F47="",$I47="",$L47="",$O47="",$R47="",$U47="",$X47="",$AA47="",$AD47="",$AG47=""),"",SUM($C47,$F47,$I47,$L47,$O47,$R47,$U47,$X47,$AA47,$AD47,$AG47))</f>
        <v>12</v>
      </c>
      <c r="AP44" s="75">
        <f t="shared" ref="AP44" si="68">IF(AND($E47="",$H47="",$K47="",$N47="",$Q47="",$T47="",$W47="",$Z47="",$AC47="",$AF47="",$AI47=""),"",SUM($E47,$H47,$K47,$N47,$Q47,$T47,$W47,$Z47,$AC47,$AF47,$AI47))</f>
        <v>40</v>
      </c>
      <c r="AQ44" s="75">
        <f t="shared" ref="AQ44" si="69">IF(AND($AO44="",$AP44=""),"",($AO44-$AP44))</f>
        <v>-28</v>
      </c>
      <c r="AR44" s="163">
        <f>IF(AND($AJ44=""),"",RANK(AY44,AY$4:AY$47))</f>
        <v>8</v>
      </c>
      <c r="AS44" s="45"/>
      <c r="AT44" s="11"/>
      <c r="AV44" s="6"/>
      <c r="AW44" s="6"/>
      <c r="AX44" s="6"/>
      <c r="AY44" s="84">
        <f t="shared" ref="AY44" si="70">IFERROR(AK44+AQ44*0.01,"")</f>
        <v>6.72</v>
      </c>
    </row>
    <row r="45" spans="1:51" ht="20.100000000000001" customHeight="1" x14ac:dyDescent="0.2">
      <c r="A45" s="119"/>
      <c r="B45" s="130"/>
      <c r="C45" s="142" t="str">
        <f>IF(AND($AG$5=""),"",$AG$5)</f>
        <v>緑地G</v>
      </c>
      <c r="D45" s="143"/>
      <c r="E45" s="144"/>
      <c r="F45" s="142" t="str">
        <f>IF(AND($AG$9=""),"",$AG$9)</f>
        <v>緑地G</v>
      </c>
      <c r="G45" s="143"/>
      <c r="H45" s="144"/>
      <c r="I45" s="142" t="str">
        <f>IF(AND($AG$13=""),"",$AG$13)</f>
        <v>緑地G</v>
      </c>
      <c r="J45" s="143"/>
      <c r="K45" s="144"/>
      <c r="L45" s="142" t="str">
        <f>IF(AND($AG$17=""),"",$AG$17)</f>
        <v>緑地Ｇ</v>
      </c>
      <c r="M45" s="143"/>
      <c r="N45" s="144"/>
      <c r="O45" s="142" t="str">
        <f>IF(AND($AG$21=""),"",$AG$21)</f>
        <v>武蔵丘小</v>
      </c>
      <c r="P45" s="143"/>
      <c r="Q45" s="144"/>
      <c r="R45" s="142" t="str">
        <f>IF(AND($AG$25=""),"",$AG$25)</f>
        <v>緑地G</v>
      </c>
      <c r="S45" s="143"/>
      <c r="T45" s="144"/>
      <c r="U45" s="142" t="str">
        <f>IF(AND($AG$29=""),"",$AG$29)</f>
        <v>緑地G</v>
      </c>
      <c r="V45" s="143"/>
      <c r="W45" s="144"/>
      <c r="X45" s="142" t="str">
        <f>IF(AND($AG$33=""),"",$AG$33)</f>
        <v>緑地G</v>
      </c>
      <c r="Y45" s="143"/>
      <c r="Z45" s="144"/>
      <c r="AA45" s="142" t="str">
        <f>IF(AND($AG$37=""),"",$AG$37)</f>
        <v>緑地G</v>
      </c>
      <c r="AB45" s="143"/>
      <c r="AC45" s="144"/>
      <c r="AD45" s="142" t="str">
        <f>IF(AND($AG$41=""),"",$AG$41)</f>
        <v>緑地G</v>
      </c>
      <c r="AE45" s="143"/>
      <c r="AF45" s="144"/>
      <c r="AG45" s="66"/>
      <c r="AH45" s="67"/>
      <c r="AI45" s="68"/>
      <c r="AJ45" s="76"/>
      <c r="AK45" s="76"/>
      <c r="AL45" s="76"/>
      <c r="AM45" s="76"/>
      <c r="AN45" s="76"/>
      <c r="AO45" s="76"/>
      <c r="AP45" s="76"/>
      <c r="AQ45" s="76"/>
      <c r="AR45" s="164"/>
      <c r="AS45" s="45"/>
      <c r="AT45" s="11"/>
      <c r="AV45" s="6"/>
      <c r="AW45" s="6"/>
      <c r="AX45" s="6"/>
      <c r="AY45" s="84"/>
    </row>
    <row r="46" spans="1:51" ht="20.100000000000001" customHeight="1" x14ac:dyDescent="0.2">
      <c r="A46" s="119"/>
      <c r="B46" s="130"/>
      <c r="C46" s="103" t="str">
        <f>IF(AND($AG$6=""),"",$AG$6)</f>
        <v/>
      </c>
      <c r="D46" s="104"/>
      <c r="E46" s="105"/>
      <c r="F46" s="103" t="str">
        <f>IF(AND($AG$10=""),"",$AG$10)</f>
        <v/>
      </c>
      <c r="G46" s="104"/>
      <c r="H46" s="105"/>
      <c r="I46" s="103" t="str">
        <f>IF(AND($AG$14=""),"",$AG$14)</f>
        <v/>
      </c>
      <c r="J46" s="104"/>
      <c r="K46" s="105"/>
      <c r="L46" s="103" t="str">
        <f>IF(AND($AG$18=""),"",$AG$18)</f>
        <v/>
      </c>
      <c r="M46" s="104"/>
      <c r="N46" s="105"/>
      <c r="O46" s="103" t="str">
        <f>IF(AND($AG$22=""),"",$AG$22)</f>
        <v/>
      </c>
      <c r="P46" s="104"/>
      <c r="Q46" s="105"/>
      <c r="R46" s="103" t="str">
        <f>IF(AND($AG$26=""),"",$AG$26)</f>
        <v/>
      </c>
      <c r="S46" s="104"/>
      <c r="T46" s="105"/>
      <c r="U46" s="103" t="str">
        <f>IF(AND($AG$30=""),"",$AG$30)</f>
        <v/>
      </c>
      <c r="V46" s="104"/>
      <c r="W46" s="105"/>
      <c r="X46" s="103" t="str">
        <f>IF(AND($AG$34=""),"",$AG$34)</f>
        <v/>
      </c>
      <c r="Y46" s="104"/>
      <c r="Z46" s="105"/>
      <c r="AA46" s="103" t="str">
        <f>IF(AND($AG$38=""),"",$AG$38)</f>
        <v/>
      </c>
      <c r="AB46" s="104"/>
      <c r="AC46" s="105"/>
      <c r="AD46" s="103" t="str">
        <f>IF(AND($AG$42=""),"",$AG$42)</f>
        <v/>
      </c>
      <c r="AE46" s="104"/>
      <c r="AF46" s="105"/>
      <c r="AG46" s="66"/>
      <c r="AH46" s="67"/>
      <c r="AI46" s="68"/>
      <c r="AJ46" s="76"/>
      <c r="AK46" s="76"/>
      <c r="AL46" s="76"/>
      <c r="AM46" s="76"/>
      <c r="AN46" s="76"/>
      <c r="AO46" s="76"/>
      <c r="AP46" s="76"/>
      <c r="AQ46" s="76"/>
      <c r="AR46" s="164"/>
      <c r="AS46" s="45"/>
      <c r="AT46" s="11"/>
      <c r="AV46" s="6"/>
      <c r="AW46" s="6"/>
      <c r="AX46" s="6"/>
      <c r="AY46" s="84"/>
    </row>
    <row r="47" spans="1:51" ht="24" customHeight="1" x14ac:dyDescent="0.2">
      <c r="A47" s="120"/>
      <c r="B47" s="131"/>
      <c r="C47" s="12">
        <f>IF(AND($AI$7=""),"",$AI$7)</f>
        <v>0</v>
      </c>
      <c r="D47" s="16" t="str">
        <f>IF(AND($C47="",$E47=""),"",IF($C47&gt;$E47,"○",IF($C47=$E47,"△",IF($C47&lt;$E47,"●"))))</f>
        <v>●</v>
      </c>
      <c r="E47" s="17">
        <f>IF(AND($AG$7=""),"",$AG$7)</f>
        <v>11</v>
      </c>
      <c r="F47" s="12">
        <f>IF(AND($AI$11=""),"",$AI$11)</f>
        <v>2</v>
      </c>
      <c r="G47" s="16" t="str">
        <f>IF(AND($F47="",$H47=""),"",IF($F47&gt;$H47,"○",IF($F47=$H47,"△",IF($F47&lt;$H47,"●"))))</f>
        <v>●</v>
      </c>
      <c r="H47" s="17">
        <f>IF(AND($AG$11=""),"",$AG$11)</f>
        <v>7</v>
      </c>
      <c r="I47" s="12">
        <f>IF(AND($AI$15=""),"",$AI$15)</f>
        <v>1</v>
      </c>
      <c r="J47" s="16" t="str">
        <f>IF(AND($I47="",$K47=""),"",IF($I47&gt;$K47,"○",IF($I47=$K47,"△",IF($I47&lt;$K47,"●"))))</f>
        <v>●</v>
      </c>
      <c r="K47" s="17">
        <f>IF(AND($AG$15=""),"",$AG$15)</f>
        <v>3</v>
      </c>
      <c r="L47" s="12">
        <f>IF(AND($AI$19=""),"",$AI$19)</f>
        <v>0</v>
      </c>
      <c r="M47" s="16" t="str">
        <f>IF(AND($L47="",$N47=""),"",IF($L47&gt;$N47,"○",IF($L47=$N47,"△",IF($L47&lt;$N47,"●"))))</f>
        <v>●</v>
      </c>
      <c r="N47" s="17">
        <f>IF(AND($AG$19=""),"",$AG$19)</f>
        <v>3</v>
      </c>
      <c r="O47" s="12">
        <f>IF(AND($AI$23=""),"",$AI$23)</f>
        <v>0</v>
      </c>
      <c r="P47" s="16" t="str">
        <f>IF(AND($O47="",$Q47=""),"",IF($O47&gt;$Q47,"○",IF($O47=$Q47,"△",IF($O47&lt;$Q47,"●"))))</f>
        <v>●</v>
      </c>
      <c r="Q47" s="17">
        <f>IF(AND($AG$23=""),"",$AG$23)</f>
        <v>5</v>
      </c>
      <c r="R47" s="12">
        <f>IF(AND($AI$27=""),"",$AI$27)</f>
        <v>0</v>
      </c>
      <c r="S47" s="16" t="str">
        <f>IF(AND($R47="",$T47=""),"",IF($R47&gt;$T47,"○",IF($R47=$T47,"△",IF($R47&lt;$T47,"●"))))</f>
        <v>●</v>
      </c>
      <c r="T47" s="17">
        <f>IF(AND($AG$27=""),"",$AG$27)</f>
        <v>4</v>
      </c>
      <c r="U47" s="12">
        <f>IF(AND($AI$31=""),"",$AI$31)</f>
        <v>3</v>
      </c>
      <c r="V47" s="16" t="str">
        <f>IF(AND($U47="",$W47=""),"",IF($U47&gt;$W47,"○",IF($U47=$W47,"△",IF($U47&lt;$W47,"●"))))</f>
        <v>○</v>
      </c>
      <c r="W47" s="17">
        <f>IF(AND($AG$31=""),"",$AG$31)</f>
        <v>1</v>
      </c>
      <c r="X47" s="12">
        <f>IF(AND($AI$35=""),"",$AI$35)</f>
        <v>2</v>
      </c>
      <c r="Y47" s="16" t="str">
        <f>IF(AND($X47="",$Z47=""),"",IF($X47&gt;$Z47,"○",IF($X47=$Z47,"△",IF($X47&lt;$Z47,"●"))))</f>
        <v>○</v>
      </c>
      <c r="Z47" s="17">
        <f>IF(AND($AG$35=""),"",$AG$35)</f>
        <v>0</v>
      </c>
      <c r="AA47" s="12">
        <f>IF(AND($AI$39=""),"",$AI$39)</f>
        <v>4</v>
      </c>
      <c r="AB47" s="16" t="str">
        <f>IF(AND($AA47="",$AC47=""),"",IF($AA47&gt;$AC47,"○",IF($AA47=$AC47,"△",IF($AA47&lt;$AC47,"●"))))</f>
        <v>△</v>
      </c>
      <c r="AC47" s="17">
        <f>IF(AND($AG$39=""),"",$AG$39)</f>
        <v>4</v>
      </c>
      <c r="AD47" s="12">
        <f>IF(AND($AI$43=""),"",$AI$43)</f>
        <v>0</v>
      </c>
      <c r="AE47" s="16" t="str">
        <f>IF(AND($AD47="",$AF47=""),"",IF($AD47&gt;$AF47,"○",IF($AD47=$AF47,"△",IF($AD47&lt;$AF47,"●"))))</f>
        <v>●</v>
      </c>
      <c r="AF47" s="17">
        <f>IF(AND($AG$43=""),"",$AG$43)</f>
        <v>2</v>
      </c>
      <c r="AG47" s="69"/>
      <c r="AH47" s="70"/>
      <c r="AI47" s="71"/>
      <c r="AJ47" s="77"/>
      <c r="AK47" s="77"/>
      <c r="AL47" s="77"/>
      <c r="AM47" s="77"/>
      <c r="AN47" s="77"/>
      <c r="AO47" s="77"/>
      <c r="AP47" s="77"/>
      <c r="AQ47" s="77"/>
      <c r="AR47" s="165"/>
      <c r="AS47" s="46">
        <f>COUNTIF(C47:AI47,"○")*3</f>
        <v>6</v>
      </c>
      <c r="AT47" s="13">
        <f>COUNTIF(C47:AI47,"△")*1</f>
        <v>1</v>
      </c>
      <c r="AU47" s="13">
        <f>COUNTIF(C47:AI47,"●")*0</f>
        <v>0</v>
      </c>
      <c r="AV47" s="14" t="str">
        <f>B44</f>
        <v>コスモ</v>
      </c>
      <c r="AW47" s="14"/>
      <c r="AX47" s="6"/>
      <c r="AY47" s="84"/>
    </row>
    <row r="48" spans="1:51" x14ac:dyDescent="0.2">
      <c r="A48" s="7"/>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36:39" x14ac:dyDescent="0.2">
      <c r="AJ49" s="1">
        <f>SUM(AJ4:AJ47)</f>
        <v>110</v>
      </c>
      <c r="AL49" s="2">
        <f>ROUND(AJ49/110*100,0)</f>
        <v>100</v>
      </c>
      <c r="AM49" s="1" t="s">
        <v>86</v>
      </c>
    </row>
    <row r="50" spans="36:39" x14ac:dyDescent="0.2">
      <c r="AJ50" s="1">
        <f>(110-AJ49)/2</f>
        <v>0</v>
      </c>
      <c r="AK50" s="2" t="s">
        <v>10</v>
      </c>
    </row>
  </sheetData>
  <mergeCells count="492">
    <mergeCell ref="AP44:AP47"/>
    <mergeCell ref="AQ44:AQ47"/>
    <mergeCell ref="AR44:AR47"/>
    <mergeCell ref="R46:T46"/>
    <mergeCell ref="U46:W46"/>
    <mergeCell ref="X46:Z46"/>
    <mergeCell ref="AA46:AC46"/>
    <mergeCell ref="AD46:AF46"/>
    <mergeCell ref="R45:T45"/>
    <mergeCell ref="U45:W45"/>
    <mergeCell ref="X45:Z45"/>
    <mergeCell ref="AA45:AC45"/>
    <mergeCell ref="AD45:AF45"/>
    <mergeCell ref="AY44:AY47"/>
    <mergeCell ref="C45:E45"/>
    <mergeCell ref="F45:H45"/>
    <mergeCell ref="I45:K45"/>
    <mergeCell ref="L45:N45"/>
    <mergeCell ref="O45:Q45"/>
    <mergeCell ref="AG44:AI47"/>
    <mergeCell ref="AJ44:AJ47"/>
    <mergeCell ref="AK44:AK47"/>
    <mergeCell ref="AL44:AL47"/>
    <mergeCell ref="AM44:AM47"/>
    <mergeCell ref="AN44:AN47"/>
    <mergeCell ref="O44:Q44"/>
    <mergeCell ref="R44:T44"/>
    <mergeCell ref="U44:W44"/>
    <mergeCell ref="X44:Z44"/>
    <mergeCell ref="AA44:AC44"/>
    <mergeCell ref="AD44:AF44"/>
    <mergeCell ref="C46:E46"/>
    <mergeCell ref="F46:H46"/>
    <mergeCell ref="I46:K46"/>
    <mergeCell ref="L46:N46"/>
    <mergeCell ref="O46:Q46"/>
    <mergeCell ref="AO44:AO47"/>
    <mergeCell ref="A44:A47"/>
    <mergeCell ref="B44:B47"/>
    <mergeCell ref="C44:E44"/>
    <mergeCell ref="F44:H44"/>
    <mergeCell ref="I44:K44"/>
    <mergeCell ref="L44:N44"/>
    <mergeCell ref="O42:Q42"/>
    <mergeCell ref="R42:T42"/>
    <mergeCell ref="U42:W42"/>
    <mergeCell ref="AG42:AI42"/>
    <mergeCell ref="AO40:AO43"/>
    <mergeCell ref="AP40:AP43"/>
    <mergeCell ref="AQ40:AQ43"/>
    <mergeCell ref="AR40:AR43"/>
    <mergeCell ref="AY40:AY43"/>
    <mergeCell ref="C41:E41"/>
    <mergeCell ref="F41:H41"/>
    <mergeCell ref="I41:K41"/>
    <mergeCell ref="L41:N41"/>
    <mergeCell ref="O41:Q41"/>
    <mergeCell ref="AG40:AI40"/>
    <mergeCell ref="AJ40:AJ43"/>
    <mergeCell ref="AK40:AK43"/>
    <mergeCell ref="AL40:AL43"/>
    <mergeCell ref="AM40:AM43"/>
    <mergeCell ref="AN40:AN43"/>
    <mergeCell ref="AG41:AI41"/>
    <mergeCell ref="O40:Q40"/>
    <mergeCell ref="R40:T40"/>
    <mergeCell ref="U40:W40"/>
    <mergeCell ref="X40:Z40"/>
    <mergeCell ref="AA40:AC40"/>
    <mergeCell ref="AD40:AF43"/>
    <mergeCell ref="R41:T41"/>
    <mergeCell ref="U41:W41"/>
    <mergeCell ref="X41:Z41"/>
    <mergeCell ref="AA41:AC41"/>
    <mergeCell ref="A40:A43"/>
    <mergeCell ref="B40:B43"/>
    <mergeCell ref="C40:E40"/>
    <mergeCell ref="F40:H40"/>
    <mergeCell ref="I40:K40"/>
    <mergeCell ref="L40:N40"/>
    <mergeCell ref="C42:E42"/>
    <mergeCell ref="F42:H42"/>
    <mergeCell ref="I42:K42"/>
    <mergeCell ref="L42:N42"/>
    <mergeCell ref="X42:Z42"/>
    <mergeCell ref="AA42:AC42"/>
    <mergeCell ref="O38:Q38"/>
    <mergeCell ref="R38:T38"/>
    <mergeCell ref="U38:W38"/>
    <mergeCell ref="X38:Z38"/>
    <mergeCell ref="AD38:AF38"/>
    <mergeCell ref="AG38:AI38"/>
    <mergeCell ref="AO36:AO39"/>
    <mergeCell ref="AP36:AP39"/>
    <mergeCell ref="AQ36:AQ39"/>
    <mergeCell ref="AR36:AR39"/>
    <mergeCell ref="AY36:AY39"/>
    <mergeCell ref="C37:E37"/>
    <mergeCell ref="F37:H37"/>
    <mergeCell ref="I37:K37"/>
    <mergeCell ref="L37:N37"/>
    <mergeCell ref="O37:Q37"/>
    <mergeCell ref="AG36:AI36"/>
    <mergeCell ref="AJ36:AJ39"/>
    <mergeCell ref="AK36:AK39"/>
    <mergeCell ref="AL36:AL39"/>
    <mergeCell ref="AM36:AM39"/>
    <mergeCell ref="AN36:AN39"/>
    <mergeCell ref="AG37:AI37"/>
    <mergeCell ref="O36:Q36"/>
    <mergeCell ref="R36:T36"/>
    <mergeCell ref="U36:W36"/>
    <mergeCell ref="X36:Z36"/>
    <mergeCell ref="AA36:AC39"/>
    <mergeCell ref="AD36:AF36"/>
    <mergeCell ref="R37:T37"/>
    <mergeCell ref="U37:W37"/>
    <mergeCell ref="X37:Z37"/>
    <mergeCell ref="AD37:AF37"/>
    <mergeCell ref="A36:A39"/>
    <mergeCell ref="B36:B39"/>
    <mergeCell ref="C36:E36"/>
    <mergeCell ref="F36:H36"/>
    <mergeCell ref="I36:K36"/>
    <mergeCell ref="L36:N36"/>
    <mergeCell ref="C38:E38"/>
    <mergeCell ref="F38:H38"/>
    <mergeCell ref="I38:K38"/>
    <mergeCell ref="L38:N38"/>
    <mergeCell ref="O34:Q34"/>
    <mergeCell ref="R34:T34"/>
    <mergeCell ref="U34:W34"/>
    <mergeCell ref="AA34:AC34"/>
    <mergeCell ref="AD34:AF34"/>
    <mergeCell ref="AG34:AI34"/>
    <mergeCell ref="AO32:AO35"/>
    <mergeCell ref="AP32:AP35"/>
    <mergeCell ref="AQ32:AQ35"/>
    <mergeCell ref="AR32:AR35"/>
    <mergeCell ref="AY32:AY35"/>
    <mergeCell ref="C33:E33"/>
    <mergeCell ref="F33:H33"/>
    <mergeCell ref="I33:K33"/>
    <mergeCell ref="L33:N33"/>
    <mergeCell ref="O33:Q33"/>
    <mergeCell ref="AG32:AI32"/>
    <mergeCell ref="AJ32:AJ35"/>
    <mergeCell ref="AK32:AK35"/>
    <mergeCell ref="AL32:AL35"/>
    <mergeCell ref="AM32:AM35"/>
    <mergeCell ref="AN32:AN35"/>
    <mergeCell ref="AG33:AI33"/>
    <mergeCell ref="O32:Q32"/>
    <mergeCell ref="R32:T32"/>
    <mergeCell ref="U32:W32"/>
    <mergeCell ref="X32:Z35"/>
    <mergeCell ref="AA32:AC32"/>
    <mergeCell ref="AD32:AF32"/>
    <mergeCell ref="R33:T33"/>
    <mergeCell ref="U33:W33"/>
    <mergeCell ref="AA33:AC33"/>
    <mergeCell ref="AD33:AF33"/>
    <mergeCell ref="A32:A35"/>
    <mergeCell ref="B32:B35"/>
    <mergeCell ref="C32:E32"/>
    <mergeCell ref="F32:H32"/>
    <mergeCell ref="I32:K32"/>
    <mergeCell ref="L32:N32"/>
    <mergeCell ref="C34:E34"/>
    <mergeCell ref="F34:H34"/>
    <mergeCell ref="I34:K34"/>
    <mergeCell ref="L34:N34"/>
    <mergeCell ref="O30:Q30"/>
    <mergeCell ref="R30:T30"/>
    <mergeCell ref="X30:Z30"/>
    <mergeCell ref="AA30:AC30"/>
    <mergeCell ref="AD30:AF30"/>
    <mergeCell ref="AG30:AI30"/>
    <mergeCell ref="AO28:AO31"/>
    <mergeCell ref="AP28:AP31"/>
    <mergeCell ref="AQ28:AQ31"/>
    <mergeCell ref="AR28:AR31"/>
    <mergeCell ref="AY28:AY31"/>
    <mergeCell ref="C29:E29"/>
    <mergeCell ref="F29:H29"/>
    <mergeCell ref="I29:K29"/>
    <mergeCell ref="L29:N29"/>
    <mergeCell ref="O29:Q29"/>
    <mergeCell ref="AG28:AI28"/>
    <mergeCell ref="AJ28:AJ31"/>
    <mergeCell ref="AK28:AK31"/>
    <mergeCell ref="AL28:AL31"/>
    <mergeCell ref="AM28:AM31"/>
    <mergeCell ref="AN28:AN31"/>
    <mergeCell ref="AG29:AI29"/>
    <mergeCell ref="O28:Q28"/>
    <mergeCell ref="R28:T28"/>
    <mergeCell ref="U28:W31"/>
    <mergeCell ref="X28:Z28"/>
    <mergeCell ref="AA28:AC28"/>
    <mergeCell ref="AD28:AF28"/>
    <mergeCell ref="R29:T29"/>
    <mergeCell ref="X29:Z29"/>
    <mergeCell ref="AA29:AC29"/>
    <mergeCell ref="AD29:AF29"/>
    <mergeCell ref="A28:A31"/>
    <mergeCell ref="B28:B31"/>
    <mergeCell ref="C28:E28"/>
    <mergeCell ref="F28:H28"/>
    <mergeCell ref="I28:K28"/>
    <mergeCell ref="L28:N28"/>
    <mergeCell ref="C30:E30"/>
    <mergeCell ref="F30:H30"/>
    <mergeCell ref="I30:K30"/>
    <mergeCell ref="L30:N30"/>
    <mergeCell ref="O26:Q26"/>
    <mergeCell ref="U26:W26"/>
    <mergeCell ref="X26:Z26"/>
    <mergeCell ref="AA26:AC26"/>
    <mergeCell ref="AD26:AF26"/>
    <mergeCell ref="AG26:AI26"/>
    <mergeCell ref="AO24:AO27"/>
    <mergeCell ref="AP24:AP27"/>
    <mergeCell ref="AQ24:AQ27"/>
    <mergeCell ref="AR24:AR27"/>
    <mergeCell ref="AY24:AY27"/>
    <mergeCell ref="C25:E25"/>
    <mergeCell ref="F25:H25"/>
    <mergeCell ref="I25:K25"/>
    <mergeCell ref="L25:N25"/>
    <mergeCell ref="O25:Q25"/>
    <mergeCell ref="AG24:AI24"/>
    <mergeCell ref="AJ24:AJ27"/>
    <mergeCell ref="AK24:AK27"/>
    <mergeCell ref="AL24:AL27"/>
    <mergeCell ref="AM24:AM27"/>
    <mergeCell ref="AN24:AN27"/>
    <mergeCell ref="AG25:AI25"/>
    <mergeCell ref="O24:Q24"/>
    <mergeCell ref="R24:T27"/>
    <mergeCell ref="U24:W24"/>
    <mergeCell ref="X24:Z24"/>
    <mergeCell ref="AA24:AC24"/>
    <mergeCell ref="AD24:AF24"/>
    <mergeCell ref="U25:W25"/>
    <mergeCell ref="X25:Z25"/>
    <mergeCell ref="AA25:AC25"/>
    <mergeCell ref="AD25:AF25"/>
    <mergeCell ref="A24:A27"/>
    <mergeCell ref="B24:B27"/>
    <mergeCell ref="C24:E24"/>
    <mergeCell ref="F24:H24"/>
    <mergeCell ref="I24:K24"/>
    <mergeCell ref="L24:N24"/>
    <mergeCell ref="C26:E26"/>
    <mergeCell ref="F26:H26"/>
    <mergeCell ref="I26:K26"/>
    <mergeCell ref="L26:N26"/>
    <mergeCell ref="AQ20:AQ23"/>
    <mergeCell ref="AR20:AR23"/>
    <mergeCell ref="AY20:AY23"/>
    <mergeCell ref="AD20:AF20"/>
    <mergeCell ref="AG20:AI20"/>
    <mergeCell ref="AJ20:AJ23"/>
    <mergeCell ref="AK20:AK23"/>
    <mergeCell ref="AL20:AL23"/>
    <mergeCell ref="AM20:AM23"/>
    <mergeCell ref="AD21:AF21"/>
    <mergeCell ref="AG21:AI21"/>
    <mergeCell ref="AD22:AF22"/>
    <mergeCell ref="AG22:AI22"/>
    <mergeCell ref="X20:Z20"/>
    <mergeCell ref="AA20:AC20"/>
    <mergeCell ref="X21:Z21"/>
    <mergeCell ref="AA21:AC21"/>
    <mergeCell ref="X22:Z22"/>
    <mergeCell ref="AA22:AC22"/>
    <mergeCell ref="AN20:AN23"/>
    <mergeCell ref="AO20:AO23"/>
    <mergeCell ref="AP20:AP23"/>
    <mergeCell ref="A20:A23"/>
    <mergeCell ref="B20:B23"/>
    <mergeCell ref="C20:E20"/>
    <mergeCell ref="F20:H20"/>
    <mergeCell ref="I20:K20"/>
    <mergeCell ref="L20:N20"/>
    <mergeCell ref="O20:Q23"/>
    <mergeCell ref="R20:T20"/>
    <mergeCell ref="U20:W20"/>
    <mergeCell ref="C22:E22"/>
    <mergeCell ref="F22:H22"/>
    <mergeCell ref="I22:K22"/>
    <mergeCell ref="L22:N22"/>
    <mergeCell ref="R22:T22"/>
    <mergeCell ref="U22:W22"/>
    <mergeCell ref="C21:E21"/>
    <mergeCell ref="F21:H21"/>
    <mergeCell ref="I21:K21"/>
    <mergeCell ref="L21:N21"/>
    <mergeCell ref="R21:T21"/>
    <mergeCell ref="U21:W21"/>
    <mergeCell ref="AR16:AR19"/>
    <mergeCell ref="AY16:AY19"/>
    <mergeCell ref="C17:E17"/>
    <mergeCell ref="F17:H17"/>
    <mergeCell ref="I17:K17"/>
    <mergeCell ref="O17:Q17"/>
    <mergeCell ref="R17:T17"/>
    <mergeCell ref="AG16:AI16"/>
    <mergeCell ref="AJ16:AJ19"/>
    <mergeCell ref="AK16:AK19"/>
    <mergeCell ref="AL16:AL19"/>
    <mergeCell ref="AM16:AM19"/>
    <mergeCell ref="AN16:AN19"/>
    <mergeCell ref="O16:Q16"/>
    <mergeCell ref="R16:T16"/>
    <mergeCell ref="U16:W16"/>
    <mergeCell ref="X16:Z16"/>
    <mergeCell ref="AA16:AC16"/>
    <mergeCell ref="AD16:AF16"/>
    <mergeCell ref="U17:W17"/>
    <mergeCell ref="X17:Z17"/>
    <mergeCell ref="AA17:AC17"/>
    <mergeCell ref="AD17:AF17"/>
    <mergeCell ref="AG17:AI17"/>
    <mergeCell ref="A16:A19"/>
    <mergeCell ref="B16:B19"/>
    <mergeCell ref="C16:E16"/>
    <mergeCell ref="F16:H16"/>
    <mergeCell ref="I16:K16"/>
    <mergeCell ref="L16:N19"/>
    <mergeCell ref="AO16:AO19"/>
    <mergeCell ref="AP16:AP19"/>
    <mergeCell ref="AQ16:AQ19"/>
    <mergeCell ref="C18:E18"/>
    <mergeCell ref="F18:H18"/>
    <mergeCell ref="I18:K18"/>
    <mergeCell ref="O18:Q18"/>
    <mergeCell ref="R18:T18"/>
    <mergeCell ref="U18:W18"/>
    <mergeCell ref="X18:Z18"/>
    <mergeCell ref="AA18:AC18"/>
    <mergeCell ref="AD18:AF18"/>
    <mergeCell ref="AG18:AI18"/>
    <mergeCell ref="AA13:AC13"/>
    <mergeCell ref="AD13:AF13"/>
    <mergeCell ref="AG13:AI13"/>
    <mergeCell ref="C14:E14"/>
    <mergeCell ref="F14:H14"/>
    <mergeCell ref="L14:N14"/>
    <mergeCell ref="O14:Q14"/>
    <mergeCell ref="R14:T14"/>
    <mergeCell ref="U14:W14"/>
    <mergeCell ref="C13:E13"/>
    <mergeCell ref="F13:H13"/>
    <mergeCell ref="L13:N13"/>
    <mergeCell ref="O13:Q13"/>
    <mergeCell ref="R13:T13"/>
    <mergeCell ref="U13:W13"/>
    <mergeCell ref="X14:Z14"/>
    <mergeCell ref="AA14:AC14"/>
    <mergeCell ref="AD14:AF14"/>
    <mergeCell ref="AG14:AI14"/>
    <mergeCell ref="AN12:AN15"/>
    <mergeCell ref="AO12:AO15"/>
    <mergeCell ref="AP12:AP15"/>
    <mergeCell ref="AQ12:AQ15"/>
    <mergeCell ref="AR12:AR15"/>
    <mergeCell ref="AY12:AY15"/>
    <mergeCell ref="AD12:AF12"/>
    <mergeCell ref="AG12:AI12"/>
    <mergeCell ref="AJ12:AJ15"/>
    <mergeCell ref="AK12:AK15"/>
    <mergeCell ref="AL12:AL15"/>
    <mergeCell ref="AM12:AM15"/>
    <mergeCell ref="A12:A15"/>
    <mergeCell ref="B12:B15"/>
    <mergeCell ref="C12:E12"/>
    <mergeCell ref="F12:H12"/>
    <mergeCell ref="I12:K15"/>
    <mergeCell ref="U9:W9"/>
    <mergeCell ref="X9:Z9"/>
    <mergeCell ref="AA9:AC9"/>
    <mergeCell ref="AD9:AF9"/>
    <mergeCell ref="C10:E10"/>
    <mergeCell ref="I10:K10"/>
    <mergeCell ref="L10:N10"/>
    <mergeCell ref="O10:Q10"/>
    <mergeCell ref="R10:T10"/>
    <mergeCell ref="L12:N12"/>
    <mergeCell ref="O12:Q12"/>
    <mergeCell ref="R12:T12"/>
    <mergeCell ref="U12:W12"/>
    <mergeCell ref="X12:Z12"/>
    <mergeCell ref="AA12:AC12"/>
    <mergeCell ref="U10:W10"/>
    <mergeCell ref="X10:Z10"/>
    <mergeCell ref="AA10:AC10"/>
    <mergeCell ref="X13:Z13"/>
    <mergeCell ref="AR8:AR11"/>
    <mergeCell ref="AY8:AY11"/>
    <mergeCell ref="C9:E9"/>
    <mergeCell ref="I9:K9"/>
    <mergeCell ref="L9:N9"/>
    <mergeCell ref="O9:Q9"/>
    <mergeCell ref="R9:T9"/>
    <mergeCell ref="AG8:AI8"/>
    <mergeCell ref="AJ8:AJ11"/>
    <mergeCell ref="AK8:AK11"/>
    <mergeCell ref="AL8:AL11"/>
    <mergeCell ref="AM8:AM11"/>
    <mergeCell ref="AN8:AN11"/>
    <mergeCell ref="O8:Q8"/>
    <mergeCell ref="R8:T8"/>
    <mergeCell ref="U8:W8"/>
    <mergeCell ref="X8:Z8"/>
    <mergeCell ref="AA8:AC8"/>
    <mergeCell ref="AD8:AF8"/>
    <mergeCell ref="AD10:AF10"/>
    <mergeCell ref="AG10:AI10"/>
    <mergeCell ref="AG9:AI9"/>
    <mergeCell ref="A8:A11"/>
    <mergeCell ref="B8:B11"/>
    <mergeCell ref="C8:E8"/>
    <mergeCell ref="F8:H11"/>
    <mergeCell ref="I8:K8"/>
    <mergeCell ref="L8:N8"/>
    <mergeCell ref="AO8:AO11"/>
    <mergeCell ref="AP8:AP11"/>
    <mergeCell ref="AQ8:AQ11"/>
    <mergeCell ref="AR4:AR7"/>
    <mergeCell ref="AY4:AY7"/>
    <mergeCell ref="F5:H5"/>
    <mergeCell ref="I5:K5"/>
    <mergeCell ref="L5:N5"/>
    <mergeCell ref="O5:Q5"/>
    <mergeCell ref="R5:T5"/>
    <mergeCell ref="U5:W5"/>
    <mergeCell ref="AJ4:AJ7"/>
    <mergeCell ref="AK4:AK7"/>
    <mergeCell ref="AL4:AL7"/>
    <mergeCell ref="AM4:AM7"/>
    <mergeCell ref="AN4:AN7"/>
    <mergeCell ref="AO4:AO7"/>
    <mergeCell ref="R4:T4"/>
    <mergeCell ref="U4:W4"/>
    <mergeCell ref="X4:Z4"/>
    <mergeCell ref="AA4:AC4"/>
    <mergeCell ref="AD4:AF4"/>
    <mergeCell ref="AG4:AI4"/>
    <mergeCell ref="X5:Z5"/>
    <mergeCell ref="AA5:AC5"/>
    <mergeCell ref="AD5:AF5"/>
    <mergeCell ref="AG5:AI5"/>
    <mergeCell ref="A4:A7"/>
    <mergeCell ref="B4:B7"/>
    <mergeCell ref="C4:E7"/>
    <mergeCell ref="F4:H4"/>
    <mergeCell ref="I4:K4"/>
    <mergeCell ref="L4:N4"/>
    <mergeCell ref="O4:Q4"/>
    <mergeCell ref="AP4:AP7"/>
    <mergeCell ref="AQ4:AQ7"/>
    <mergeCell ref="F6:H6"/>
    <mergeCell ref="I6:K6"/>
    <mergeCell ref="L6:N6"/>
    <mergeCell ref="O6:Q6"/>
    <mergeCell ref="R6:T6"/>
    <mergeCell ref="U6:W6"/>
    <mergeCell ref="X6:Z6"/>
    <mergeCell ref="AA6:AC6"/>
    <mergeCell ref="AD6:AF6"/>
    <mergeCell ref="AG6:AI6"/>
    <mergeCell ref="AH1:AI1"/>
    <mergeCell ref="AN1:AP1"/>
    <mergeCell ref="C3:E3"/>
    <mergeCell ref="F3:H3"/>
    <mergeCell ref="I3:K3"/>
    <mergeCell ref="L3:N3"/>
    <mergeCell ref="O3:Q3"/>
    <mergeCell ref="R3:T3"/>
    <mergeCell ref="U3:W3"/>
    <mergeCell ref="X3:Z3"/>
    <mergeCell ref="D1:F1"/>
    <mergeCell ref="G1:S1"/>
    <mergeCell ref="T1:U1"/>
    <mergeCell ref="V1:Z1"/>
    <mergeCell ref="AA1:AB1"/>
    <mergeCell ref="AD1:AG1"/>
    <mergeCell ref="AA3:AC3"/>
    <mergeCell ref="AD3:AF3"/>
    <mergeCell ref="AG3:AI3"/>
  </mergeCells>
  <phoneticPr fontId="1"/>
  <conditionalFormatting sqref="C3:AF3">
    <cfRule type="cellIs" dxfId="229" priority="455" stopIfTrue="1" operator="equal">
      <formula>0</formula>
    </cfRule>
  </conditionalFormatting>
  <conditionalFormatting sqref="AG3:AI3">
    <cfRule type="cellIs" dxfId="228" priority="454" stopIfTrue="1" operator="equal">
      <formula>0</formula>
    </cfRule>
  </conditionalFormatting>
  <conditionalFormatting sqref="C4 F4 F20 R4 X4 AA4 AD4 F12 X8 AD8 I16 X16 O12 R12 I12 F16 F8 L16 I20 L20 R24 O20 U28 U24 C12 C16 C20 C24 X32 AD40 AA36 C28 C32 C36 C40 C8 O24 L24 I24 F24 R28 O28 L28 I28 F28 U32 R32 O32 L32 I32 F32 X36 U36 R36 O36 L36 I36 F36 AA40 X40 U40 R40 O40 L40 I40 F40 AD6 AA6 X6 U6 R6 O6 L6 I6 F6 C10 AD10 AA10 X10 U10 R10 L10 C14 AA14 X14 R14 O14 L14 F14 C18 F18 AA18 X18 U18 I18 C22 AA22 U22 R22 L22 I22 F22 F26 I26 L26 O26 C26 X26 U26 F30 I30 L30 O30 R30 C30 X30 F34 I34 L34 O34 R34 U34 C34 F38 I38 L38 O38 R38 U38 X38 C38 F42 I42 L42 O42 R42 U42 X42 AA42 C42">
    <cfRule type="cellIs" dxfId="227" priority="111" stopIfTrue="1" operator="equal">
      <formula>0</formula>
    </cfRule>
  </conditionalFormatting>
  <conditionalFormatting sqref="C44 C46">
    <cfRule type="cellIs" dxfId="226" priority="110" stopIfTrue="1" operator="equal">
      <formula>0</formula>
    </cfRule>
  </conditionalFormatting>
  <conditionalFormatting sqref="AG44">
    <cfRule type="cellIs" dxfId="225" priority="109" stopIfTrue="1" operator="equal">
      <formula>0</formula>
    </cfRule>
  </conditionalFormatting>
  <conditionalFormatting sqref="F44 I44 L44 O44 R44 U44 X44 AA44 AD44">
    <cfRule type="cellIs" dxfId="224" priority="108" stopIfTrue="1" operator="equal">
      <formula>0</formula>
    </cfRule>
  </conditionalFormatting>
  <conditionalFormatting sqref="F46 I46 L46 O46 R46 U46 X46 AA46 AD46">
    <cfRule type="cellIs" dxfId="223" priority="107" stopIfTrue="1" operator="equal">
      <formula>0</formula>
    </cfRule>
  </conditionalFormatting>
  <conditionalFormatting sqref="AG26">
    <cfRule type="cellIs" dxfId="222" priority="106" stopIfTrue="1" operator="equal">
      <formula>0</formula>
    </cfRule>
  </conditionalFormatting>
  <conditionalFormatting sqref="AG38">
    <cfRule type="cellIs" dxfId="221" priority="105" stopIfTrue="1" operator="equal">
      <formula>0</formula>
    </cfRule>
  </conditionalFormatting>
  <conditionalFormatting sqref="AG10">
    <cfRule type="cellIs" dxfId="220" priority="104" stopIfTrue="1" operator="equal">
      <formula>0</formula>
    </cfRule>
  </conditionalFormatting>
  <conditionalFormatting sqref="AD18">
    <cfRule type="cellIs" dxfId="219" priority="103" stopIfTrue="1" operator="equal">
      <formula>0</formula>
    </cfRule>
  </conditionalFormatting>
  <conditionalFormatting sqref="AG20 AG22">
    <cfRule type="cellIs" dxfId="218" priority="102" stopIfTrue="1" operator="equal">
      <formula>0</formula>
    </cfRule>
  </conditionalFormatting>
  <conditionalFormatting sqref="AD28 AD30">
    <cfRule type="cellIs" dxfId="217" priority="101" stopIfTrue="1" operator="equal">
      <formula>0</formula>
    </cfRule>
  </conditionalFormatting>
  <conditionalFormatting sqref="AG34">
    <cfRule type="cellIs" dxfId="216" priority="100" stopIfTrue="1" operator="equal">
      <formula>0</formula>
    </cfRule>
  </conditionalFormatting>
  <conditionalFormatting sqref="AD12 AD14">
    <cfRule type="cellIs" dxfId="215" priority="99" stopIfTrue="1" operator="equal">
      <formula>0</formula>
    </cfRule>
  </conditionalFormatting>
  <conditionalFormatting sqref="AG30">
    <cfRule type="cellIs" dxfId="214" priority="98" stopIfTrue="1" operator="equal">
      <formula>0</formula>
    </cfRule>
  </conditionalFormatting>
  <conditionalFormatting sqref="AD38">
    <cfRule type="cellIs" dxfId="213" priority="97" stopIfTrue="1" operator="equal">
      <formula>0</formula>
    </cfRule>
  </conditionalFormatting>
  <conditionalFormatting sqref="AD5 AA5 X5 R5 F5">
    <cfRule type="cellIs" dxfId="212" priority="96" stopIfTrue="1" operator="equal">
      <formula>0</formula>
    </cfRule>
  </conditionalFormatting>
  <conditionalFormatting sqref="C9 AD9 X9">
    <cfRule type="cellIs" dxfId="211" priority="95" stopIfTrue="1" operator="equal">
      <formula>0</formula>
    </cfRule>
  </conditionalFormatting>
  <conditionalFormatting sqref="C13 R13 O13 F13">
    <cfRule type="cellIs" dxfId="210" priority="94" stopIfTrue="1" operator="equal">
      <formula>0</formula>
    </cfRule>
  </conditionalFormatting>
  <conditionalFormatting sqref="AD13">
    <cfRule type="cellIs" dxfId="209" priority="93" stopIfTrue="1" operator="equal">
      <formula>0</formula>
    </cfRule>
  </conditionalFormatting>
  <conditionalFormatting sqref="C17 F17 X17 I17">
    <cfRule type="cellIs" dxfId="208" priority="92" stopIfTrue="1" operator="equal">
      <formula>0</formula>
    </cfRule>
  </conditionalFormatting>
  <conditionalFormatting sqref="C21 L21 I21 F21">
    <cfRule type="cellIs" dxfId="207" priority="91" stopIfTrue="1" operator="equal">
      <formula>0</formula>
    </cfRule>
  </conditionalFormatting>
  <conditionalFormatting sqref="AG21">
    <cfRule type="cellIs" dxfId="206" priority="90" stopIfTrue="1" operator="equal">
      <formula>0</formula>
    </cfRule>
  </conditionalFormatting>
  <conditionalFormatting sqref="F25 I25 L25 O25 C25 U25">
    <cfRule type="cellIs" dxfId="205" priority="89" stopIfTrue="1" operator="equal">
      <formula>0</formula>
    </cfRule>
  </conditionalFormatting>
  <conditionalFormatting sqref="F29 I29 L29 O29 R29 C29">
    <cfRule type="cellIs" dxfId="204" priority="88" stopIfTrue="1" operator="equal">
      <formula>0</formula>
    </cfRule>
  </conditionalFormatting>
  <conditionalFormatting sqref="AD29">
    <cfRule type="cellIs" dxfId="203" priority="87" stopIfTrue="1" operator="equal">
      <formula>0</formula>
    </cfRule>
  </conditionalFormatting>
  <conditionalFormatting sqref="F33 I33 L33 O33 R33 U33 C33">
    <cfRule type="cellIs" dxfId="202" priority="86" stopIfTrue="1" operator="equal">
      <formula>0</formula>
    </cfRule>
  </conditionalFormatting>
  <conditionalFormatting sqref="F37 I37 L37 O37 R37 U37 X37 C37">
    <cfRule type="cellIs" dxfId="201" priority="85" stopIfTrue="1" operator="equal">
      <formula>0</formula>
    </cfRule>
  </conditionalFormatting>
  <conditionalFormatting sqref="F41 I41 L41 O41 R41 U41 X41 AA41 C41">
    <cfRule type="cellIs" dxfId="200" priority="84" stopIfTrue="1" operator="equal">
      <formula>0</formula>
    </cfRule>
  </conditionalFormatting>
  <conditionalFormatting sqref="C45">
    <cfRule type="cellIs" dxfId="199" priority="83" stopIfTrue="1" operator="equal">
      <formula>0</formula>
    </cfRule>
  </conditionalFormatting>
  <conditionalFormatting sqref="F45 I45 L45 O45 R45 U45 X45 AA45 AD45">
    <cfRule type="cellIs" dxfId="198" priority="82" stopIfTrue="1" operator="equal">
      <formula>0</formula>
    </cfRule>
  </conditionalFormatting>
  <conditionalFormatting sqref="I4">
    <cfRule type="cellIs" dxfId="197" priority="81" stopIfTrue="1" operator="equal">
      <formula>0</formula>
    </cfRule>
  </conditionalFormatting>
  <conditionalFormatting sqref="I5">
    <cfRule type="cellIs" dxfId="196" priority="80" stopIfTrue="1" operator="equal">
      <formula>0</formula>
    </cfRule>
  </conditionalFormatting>
  <conditionalFormatting sqref="L8">
    <cfRule type="cellIs" dxfId="195" priority="79" stopIfTrue="1" operator="equal">
      <formula>0</formula>
    </cfRule>
  </conditionalFormatting>
  <conditionalFormatting sqref="L9">
    <cfRule type="cellIs" dxfId="194" priority="78" stopIfTrue="1" operator="equal">
      <formula>0</formula>
    </cfRule>
  </conditionalFormatting>
  <conditionalFormatting sqref="L12">
    <cfRule type="cellIs" dxfId="193" priority="77" stopIfTrue="1" operator="equal">
      <formula>0</formula>
    </cfRule>
  </conditionalFormatting>
  <conditionalFormatting sqref="L13">
    <cfRule type="cellIs" dxfId="192" priority="76" stopIfTrue="1" operator="equal">
      <formula>0</formula>
    </cfRule>
  </conditionalFormatting>
  <conditionalFormatting sqref="R20">
    <cfRule type="cellIs" dxfId="191" priority="75" stopIfTrue="1" operator="equal">
      <formula>0</formula>
    </cfRule>
  </conditionalFormatting>
  <conditionalFormatting sqref="R21">
    <cfRule type="cellIs" dxfId="190" priority="74" stopIfTrue="1" operator="equal">
      <formula>0</formula>
    </cfRule>
  </conditionalFormatting>
  <conditionalFormatting sqref="U20">
    <cfRule type="cellIs" dxfId="189" priority="73" stopIfTrue="1" operator="equal">
      <formula>0</formula>
    </cfRule>
  </conditionalFormatting>
  <conditionalFormatting sqref="U21">
    <cfRule type="cellIs" dxfId="188" priority="72" stopIfTrue="1" operator="equal">
      <formula>0</formula>
    </cfRule>
  </conditionalFormatting>
  <conditionalFormatting sqref="X24">
    <cfRule type="cellIs" dxfId="187" priority="71" stopIfTrue="1" operator="equal">
      <formula>0</formula>
    </cfRule>
  </conditionalFormatting>
  <conditionalFormatting sqref="X25">
    <cfRule type="cellIs" dxfId="186" priority="70" stopIfTrue="1" operator="equal">
      <formula>0</formula>
    </cfRule>
  </conditionalFormatting>
  <conditionalFormatting sqref="X28">
    <cfRule type="cellIs" dxfId="185" priority="69" stopIfTrue="1" operator="equal">
      <formula>0</formula>
    </cfRule>
  </conditionalFormatting>
  <conditionalFormatting sqref="X29">
    <cfRule type="cellIs" dxfId="184" priority="68" stopIfTrue="1" operator="equal">
      <formula>0</formula>
    </cfRule>
  </conditionalFormatting>
  <conditionalFormatting sqref="AD36">
    <cfRule type="cellIs" dxfId="183" priority="67" stopIfTrue="1" operator="equal">
      <formula>0</formula>
    </cfRule>
  </conditionalFormatting>
  <conditionalFormatting sqref="AD37">
    <cfRule type="cellIs" dxfId="182" priority="66" stopIfTrue="1" operator="equal">
      <formula>0</formula>
    </cfRule>
  </conditionalFormatting>
  <conditionalFormatting sqref="AG36">
    <cfRule type="cellIs" dxfId="181" priority="65" stopIfTrue="1" operator="equal">
      <formula>0</formula>
    </cfRule>
  </conditionalFormatting>
  <conditionalFormatting sqref="AG37">
    <cfRule type="cellIs" dxfId="180" priority="64" stopIfTrue="1" operator="equal">
      <formula>0</formula>
    </cfRule>
  </conditionalFormatting>
  <conditionalFormatting sqref="L4">
    <cfRule type="cellIs" dxfId="179" priority="63" stopIfTrue="1" operator="equal">
      <formula>0</formula>
    </cfRule>
  </conditionalFormatting>
  <conditionalFormatting sqref="L5">
    <cfRule type="cellIs" dxfId="178" priority="62" stopIfTrue="1" operator="equal">
      <formula>0</formula>
    </cfRule>
  </conditionalFormatting>
  <conditionalFormatting sqref="O4">
    <cfRule type="cellIs" dxfId="177" priority="61" stopIfTrue="1" operator="equal">
      <formula>0</formula>
    </cfRule>
  </conditionalFormatting>
  <conditionalFormatting sqref="O5">
    <cfRule type="cellIs" dxfId="176" priority="60" stopIfTrue="1" operator="equal">
      <formula>0</formula>
    </cfRule>
  </conditionalFormatting>
  <conditionalFormatting sqref="AA20">
    <cfRule type="cellIs" dxfId="175" priority="59" stopIfTrue="1" operator="equal">
      <formula>0</formula>
    </cfRule>
  </conditionalFormatting>
  <conditionalFormatting sqref="AA21">
    <cfRule type="cellIs" dxfId="174" priority="58" stopIfTrue="1" operator="equal">
      <formula>0</formula>
    </cfRule>
  </conditionalFormatting>
  <conditionalFormatting sqref="AA16">
    <cfRule type="cellIs" dxfId="173" priority="57" stopIfTrue="1" operator="equal">
      <formula>0</formula>
    </cfRule>
  </conditionalFormatting>
  <conditionalFormatting sqref="AA17">
    <cfRule type="cellIs" dxfId="172" priority="56" stopIfTrue="1" operator="equal">
      <formula>0</formula>
    </cfRule>
  </conditionalFormatting>
  <conditionalFormatting sqref="AG24">
    <cfRule type="cellIs" dxfId="171" priority="55" stopIfTrue="1" operator="equal">
      <formula>0</formula>
    </cfRule>
  </conditionalFormatting>
  <conditionalFormatting sqref="AG25">
    <cfRule type="cellIs" dxfId="170" priority="54" stopIfTrue="1" operator="equal">
      <formula>0</formula>
    </cfRule>
  </conditionalFormatting>
  <conditionalFormatting sqref="U8">
    <cfRule type="cellIs" dxfId="169" priority="53" stopIfTrue="1" operator="equal">
      <formula>0</formula>
    </cfRule>
  </conditionalFormatting>
  <conditionalFormatting sqref="U9">
    <cfRule type="cellIs" dxfId="168" priority="52" stopIfTrue="1" operator="equal">
      <formula>0</formula>
    </cfRule>
  </conditionalFormatting>
  <conditionalFormatting sqref="R8">
    <cfRule type="cellIs" dxfId="167" priority="51" stopIfTrue="1" operator="equal">
      <formula>0</formula>
    </cfRule>
  </conditionalFormatting>
  <conditionalFormatting sqref="R9">
    <cfRule type="cellIs" dxfId="166" priority="50" stopIfTrue="1" operator="equal">
      <formula>0</formula>
    </cfRule>
  </conditionalFormatting>
  <conditionalFormatting sqref="AG28">
    <cfRule type="cellIs" dxfId="165" priority="49" stopIfTrue="1" operator="equal">
      <formula>0</formula>
    </cfRule>
  </conditionalFormatting>
  <conditionalFormatting sqref="AG29">
    <cfRule type="cellIs" dxfId="164" priority="48" stopIfTrue="1" operator="equal">
      <formula>0</formula>
    </cfRule>
  </conditionalFormatting>
  <conditionalFormatting sqref="X12">
    <cfRule type="cellIs" dxfId="163" priority="47" stopIfTrue="1" operator="equal">
      <formula>0</formula>
    </cfRule>
  </conditionalFormatting>
  <conditionalFormatting sqref="X13">
    <cfRule type="cellIs" dxfId="162" priority="46" stopIfTrue="1" operator="equal">
      <formula>0</formula>
    </cfRule>
  </conditionalFormatting>
  <conditionalFormatting sqref="U16">
    <cfRule type="cellIs" dxfId="161" priority="45" stopIfTrue="1" operator="equal">
      <formula>0</formula>
    </cfRule>
  </conditionalFormatting>
  <conditionalFormatting sqref="U17">
    <cfRule type="cellIs" dxfId="160" priority="44" stopIfTrue="1" operator="equal">
      <formula>0</formula>
    </cfRule>
  </conditionalFormatting>
  <conditionalFormatting sqref="U4">
    <cfRule type="cellIs" dxfId="159" priority="43" stopIfTrue="1" operator="equal">
      <formula>0</formula>
    </cfRule>
  </conditionalFormatting>
  <conditionalFormatting sqref="U5">
    <cfRule type="cellIs" dxfId="158" priority="42" stopIfTrue="1" operator="equal">
      <formula>0</formula>
    </cfRule>
  </conditionalFormatting>
  <conditionalFormatting sqref="AA8">
    <cfRule type="cellIs" dxfId="157" priority="41" stopIfTrue="1" operator="equal">
      <formula>0</formula>
    </cfRule>
  </conditionalFormatting>
  <conditionalFormatting sqref="AA9">
    <cfRule type="cellIs" dxfId="156" priority="40" stopIfTrue="1" operator="equal">
      <formula>0</formula>
    </cfRule>
  </conditionalFormatting>
  <conditionalFormatting sqref="AG8">
    <cfRule type="cellIs" dxfId="155" priority="39" stopIfTrue="1" operator="equal">
      <formula>0</formula>
    </cfRule>
  </conditionalFormatting>
  <conditionalFormatting sqref="AG9">
    <cfRule type="cellIs" dxfId="154" priority="38" stopIfTrue="1" operator="equal">
      <formula>0</formula>
    </cfRule>
  </conditionalFormatting>
  <conditionalFormatting sqref="AA12">
    <cfRule type="cellIs" dxfId="153" priority="37" stopIfTrue="1" operator="equal">
      <formula>0</formula>
    </cfRule>
  </conditionalFormatting>
  <conditionalFormatting sqref="AA13">
    <cfRule type="cellIs" dxfId="152" priority="36" stopIfTrue="1" operator="equal">
      <formula>0</formula>
    </cfRule>
  </conditionalFormatting>
  <conditionalFormatting sqref="AG32">
    <cfRule type="cellIs" dxfId="151" priority="35" stopIfTrue="1" operator="equal">
      <formula>0</formula>
    </cfRule>
  </conditionalFormatting>
  <conditionalFormatting sqref="AG33">
    <cfRule type="cellIs" dxfId="150" priority="34" stopIfTrue="1" operator="equal">
      <formula>0</formula>
    </cfRule>
  </conditionalFormatting>
  <conditionalFormatting sqref="AD16">
    <cfRule type="cellIs" dxfId="149" priority="33" stopIfTrue="1" operator="equal">
      <formula>0</formula>
    </cfRule>
  </conditionalFormatting>
  <conditionalFormatting sqref="AD17">
    <cfRule type="cellIs" dxfId="148" priority="32" stopIfTrue="1" operator="equal">
      <formula>0</formula>
    </cfRule>
  </conditionalFormatting>
  <conditionalFormatting sqref="O16 O18">
    <cfRule type="cellIs" dxfId="147" priority="31" stopIfTrue="1" operator="equal">
      <formula>0</formula>
    </cfRule>
  </conditionalFormatting>
  <conditionalFormatting sqref="O17">
    <cfRule type="cellIs" dxfId="146" priority="30" stopIfTrue="1" operator="equal">
      <formula>0</formula>
    </cfRule>
  </conditionalFormatting>
  <conditionalFormatting sqref="AG16 AG18">
    <cfRule type="cellIs" dxfId="145" priority="29" stopIfTrue="1" operator="equal">
      <formula>0</formula>
    </cfRule>
  </conditionalFormatting>
  <conditionalFormatting sqref="AG17">
    <cfRule type="cellIs" dxfId="144" priority="28" stopIfTrue="1" operator="equal">
      <formula>0</formula>
    </cfRule>
  </conditionalFormatting>
  <conditionalFormatting sqref="AD20 AD22">
    <cfRule type="cellIs" dxfId="143" priority="27" stopIfTrue="1" operator="equal">
      <formula>0</formula>
    </cfRule>
  </conditionalFormatting>
  <conditionalFormatting sqref="AD21">
    <cfRule type="cellIs" dxfId="142" priority="26" stopIfTrue="1" operator="equal">
      <formula>0</formula>
    </cfRule>
  </conditionalFormatting>
  <conditionalFormatting sqref="AA24 AA28 AA26 AA30">
    <cfRule type="cellIs" dxfId="141" priority="25" stopIfTrue="1" operator="equal">
      <formula>0</formula>
    </cfRule>
  </conditionalFormatting>
  <conditionalFormatting sqref="AA25 AA29">
    <cfRule type="cellIs" dxfId="140" priority="24" stopIfTrue="1" operator="equal">
      <formula>0</formula>
    </cfRule>
  </conditionalFormatting>
  <conditionalFormatting sqref="AG42">
    <cfRule type="cellIs" dxfId="139" priority="23" stopIfTrue="1" operator="equal">
      <formula>0</formula>
    </cfRule>
  </conditionalFormatting>
  <conditionalFormatting sqref="AG40">
    <cfRule type="cellIs" dxfId="138" priority="22" stopIfTrue="1" operator="equal">
      <formula>0</formula>
    </cfRule>
  </conditionalFormatting>
  <conditionalFormatting sqref="AG41">
    <cfRule type="cellIs" dxfId="137" priority="21" stopIfTrue="1" operator="equal">
      <formula>0</formula>
    </cfRule>
  </conditionalFormatting>
  <conditionalFormatting sqref="AA34 AD34">
    <cfRule type="cellIs" dxfId="136" priority="20" stopIfTrue="1" operator="equal">
      <formula>0</formula>
    </cfRule>
  </conditionalFormatting>
  <conditionalFormatting sqref="AA32 AD32">
    <cfRule type="cellIs" dxfId="135" priority="19" stopIfTrue="1" operator="equal">
      <formula>0</formula>
    </cfRule>
  </conditionalFormatting>
  <conditionalFormatting sqref="AA33 AD33">
    <cfRule type="cellIs" dxfId="134" priority="18" stopIfTrue="1" operator="equal">
      <formula>0</formula>
    </cfRule>
  </conditionalFormatting>
  <conditionalFormatting sqref="U12 U14">
    <cfRule type="cellIs" dxfId="133" priority="17" stopIfTrue="1" operator="equal">
      <formula>0</formula>
    </cfRule>
  </conditionalFormatting>
  <conditionalFormatting sqref="U13">
    <cfRule type="cellIs" dxfId="132" priority="16" stopIfTrue="1" operator="equal">
      <formula>0</formula>
    </cfRule>
  </conditionalFormatting>
  <conditionalFormatting sqref="AG4 AG6">
    <cfRule type="cellIs" dxfId="131" priority="15" stopIfTrue="1" operator="equal">
      <formula>0</formula>
    </cfRule>
  </conditionalFormatting>
  <conditionalFormatting sqref="AG5">
    <cfRule type="cellIs" dxfId="130" priority="14" stopIfTrue="1" operator="equal">
      <formula>0</formula>
    </cfRule>
  </conditionalFormatting>
  <conditionalFormatting sqref="I8 I10">
    <cfRule type="cellIs" dxfId="129" priority="13" stopIfTrue="1" operator="equal">
      <formula>0</formula>
    </cfRule>
  </conditionalFormatting>
  <conditionalFormatting sqref="I9">
    <cfRule type="cellIs" dxfId="128" priority="12" stopIfTrue="1" operator="equal">
      <formula>0</formula>
    </cfRule>
  </conditionalFormatting>
  <conditionalFormatting sqref="O8 O10">
    <cfRule type="cellIs" dxfId="127" priority="11" stopIfTrue="1" operator="equal">
      <formula>0</formula>
    </cfRule>
  </conditionalFormatting>
  <conditionalFormatting sqref="O9">
    <cfRule type="cellIs" dxfId="126" priority="10" stopIfTrue="1" operator="equal">
      <formula>0</formula>
    </cfRule>
  </conditionalFormatting>
  <conditionalFormatting sqref="AG12 AG14">
    <cfRule type="cellIs" dxfId="125" priority="9" stopIfTrue="1" operator="equal">
      <formula>0</formula>
    </cfRule>
  </conditionalFormatting>
  <conditionalFormatting sqref="AG13">
    <cfRule type="cellIs" dxfId="124" priority="8" stopIfTrue="1" operator="equal">
      <formula>0</formula>
    </cfRule>
  </conditionalFormatting>
  <conditionalFormatting sqref="X20 X22">
    <cfRule type="cellIs" dxfId="123" priority="7" stopIfTrue="1" operator="equal">
      <formula>0</formula>
    </cfRule>
  </conditionalFormatting>
  <conditionalFormatting sqref="X21">
    <cfRule type="cellIs" dxfId="122" priority="6" stopIfTrue="1" operator="equal">
      <formula>0</formula>
    </cfRule>
  </conditionalFormatting>
  <conditionalFormatting sqref="R18">
    <cfRule type="cellIs" dxfId="121" priority="5" stopIfTrue="1" operator="equal">
      <formula>0</formula>
    </cfRule>
  </conditionalFormatting>
  <conditionalFormatting sqref="R16">
    <cfRule type="cellIs" dxfId="120" priority="4" stopIfTrue="1" operator="equal">
      <formula>0</formula>
    </cfRule>
  </conditionalFormatting>
  <conditionalFormatting sqref="R17">
    <cfRule type="cellIs" dxfId="119" priority="3" stopIfTrue="1" operator="equal">
      <formula>0</formula>
    </cfRule>
  </conditionalFormatting>
  <conditionalFormatting sqref="AD24 AD26">
    <cfRule type="cellIs" dxfId="118" priority="2" stopIfTrue="1" operator="equal">
      <formula>0</formula>
    </cfRule>
  </conditionalFormatting>
  <conditionalFormatting sqref="AD25">
    <cfRule type="cellIs" dxfId="117" priority="1" stopIfTrue="1" operator="equal">
      <formula>0</formula>
    </cfRule>
  </conditionalFormatting>
  <dataValidations count="2">
    <dataValidation type="list" allowBlank="1" showInputMessage="1" showErrorMessage="1" sqref="T1:U1" xr:uid="{00000000-0002-0000-0600-000000000000}">
      <formula1>"１,２,３,４,５,６,７,８,９,１０,１１,１２,１３,１４,１５,１６"</formula1>
    </dataValidation>
    <dataValidation type="list" allowBlank="1" showInputMessage="1" showErrorMessage="1" sqref="AA1:AB1" xr:uid="{00000000-0002-0000-0600-000001000000}">
      <formula1>"前期,後期"</formula1>
    </dataValidation>
  </dataValidations>
  <pageMargins left="0.70866141732283472" right="0.70866141732283472" top="0.74803149606299213" bottom="0.74803149606299213" header="0.31496062992125984" footer="0.31496062992125984"/>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AY50"/>
  <sheetViews>
    <sheetView topLeftCell="A4" zoomScale="75" zoomScaleNormal="75" zoomScaleSheetLayoutView="50" workbookViewId="0">
      <selection activeCell="AT43" sqref="AT43"/>
    </sheetView>
  </sheetViews>
  <sheetFormatPr defaultColWidth="9" defaultRowHeight="16.2" x14ac:dyDescent="0.2"/>
  <cols>
    <col min="1" max="1" width="3.44140625" style="20" customWidth="1"/>
    <col min="2" max="2" width="13.77734375" style="1" customWidth="1"/>
    <col min="3" max="35" width="4" style="1" customWidth="1"/>
    <col min="36" max="44" width="8.6640625" style="1" customWidth="1"/>
    <col min="45" max="45" width="5.6640625" style="43" customWidth="1"/>
    <col min="46" max="46" width="5.6640625" style="1" customWidth="1"/>
    <col min="47" max="47" width="4.44140625" style="1" customWidth="1"/>
    <col min="48" max="49" width="9" style="1"/>
    <col min="50" max="50" width="9" style="1" customWidth="1"/>
    <col min="51" max="51" width="9" style="1" hidden="1" customWidth="1"/>
    <col min="52" max="16384" width="9" style="1"/>
  </cols>
  <sheetData>
    <row r="1" spans="1:51" ht="30" customHeight="1" x14ac:dyDescent="0.2">
      <c r="A1" s="4"/>
      <c r="B1" s="4"/>
      <c r="C1" s="19"/>
      <c r="D1" s="55">
        <v>2017</v>
      </c>
      <c r="E1" s="55"/>
      <c r="F1" s="55"/>
      <c r="G1" s="56" t="s">
        <v>12</v>
      </c>
      <c r="H1" s="56"/>
      <c r="I1" s="56"/>
      <c r="J1" s="56"/>
      <c r="K1" s="56"/>
      <c r="L1" s="56"/>
      <c r="M1" s="56"/>
      <c r="N1" s="56"/>
      <c r="O1" s="56"/>
      <c r="P1" s="56"/>
      <c r="Q1" s="56"/>
      <c r="R1" s="56"/>
      <c r="S1" s="56"/>
      <c r="T1" s="57" t="s">
        <v>17</v>
      </c>
      <c r="U1" s="57"/>
      <c r="V1" s="47" t="s">
        <v>13</v>
      </c>
      <c r="W1" s="47"/>
      <c r="X1" s="47"/>
      <c r="Y1" s="47"/>
      <c r="Z1" s="47"/>
      <c r="AA1" s="58" t="s">
        <v>15</v>
      </c>
      <c r="AB1" s="58"/>
      <c r="AC1" s="32" t="s">
        <v>20</v>
      </c>
      <c r="AD1" s="47" t="s">
        <v>14</v>
      </c>
      <c r="AE1" s="47"/>
      <c r="AF1" s="47"/>
      <c r="AG1" s="47"/>
      <c r="AH1" s="47"/>
      <c r="AI1" s="47"/>
      <c r="AJ1" s="4"/>
      <c r="AK1" s="4"/>
      <c r="AL1" s="4"/>
      <c r="AN1" s="48">
        <f ca="1">TODAY()</f>
        <v>43087</v>
      </c>
      <c r="AO1" s="48"/>
      <c r="AP1" s="48"/>
      <c r="AQ1" s="3" t="s">
        <v>0</v>
      </c>
      <c r="AR1" s="4"/>
      <c r="AS1" s="42"/>
      <c r="AT1" s="5"/>
      <c r="AV1" s="6"/>
      <c r="AW1" s="6"/>
      <c r="AX1" s="6"/>
    </row>
    <row r="2" spans="1:51" ht="24" customHeight="1" x14ac:dyDescent="0.2">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V2" s="6"/>
      <c r="AW2" s="6"/>
      <c r="AX2" s="6"/>
    </row>
    <row r="3" spans="1:51" ht="30" customHeight="1" x14ac:dyDescent="0.2">
      <c r="A3" s="30" t="s">
        <v>20</v>
      </c>
      <c r="B3" s="31" t="s">
        <v>14</v>
      </c>
      <c r="C3" s="157" t="str">
        <f>B4</f>
        <v>MIP</v>
      </c>
      <c r="D3" s="158"/>
      <c r="E3" s="159"/>
      <c r="F3" s="157" t="str">
        <f>B8</f>
        <v>桜丘</v>
      </c>
      <c r="G3" s="158"/>
      <c r="H3" s="159"/>
      <c r="I3" s="157" t="str">
        <f>B12</f>
        <v>INAC</v>
      </c>
      <c r="J3" s="158"/>
      <c r="K3" s="159"/>
      <c r="L3" s="157" t="str">
        <f>B16</f>
        <v>桜</v>
      </c>
      <c r="M3" s="158"/>
      <c r="N3" s="159"/>
      <c r="O3" s="157" t="str">
        <f>B20</f>
        <v>玉川</v>
      </c>
      <c r="P3" s="158"/>
      <c r="Q3" s="159"/>
      <c r="R3" s="157" t="str">
        <f>B24</f>
        <v>松原</v>
      </c>
      <c r="S3" s="158"/>
      <c r="T3" s="159"/>
      <c r="U3" s="157" t="str">
        <f>B28</f>
        <v>赤堤</v>
      </c>
      <c r="V3" s="158"/>
      <c r="W3" s="159"/>
      <c r="X3" s="157" t="str">
        <f>B32</f>
        <v>尾山台</v>
      </c>
      <c r="Y3" s="158"/>
      <c r="Z3" s="159"/>
      <c r="AA3" s="157" t="str">
        <f>B36</f>
        <v>キタミ</v>
      </c>
      <c r="AB3" s="158"/>
      <c r="AC3" s="159"/>
      <c r="AD3" s="157" t="str">
        <f>B40</f>
        <v>船橋</v>
      </c>
      <c r="AE3" s="158"/>
      <c r="AF3" s="159"/>
      <c r="AG3" s="157" t="str">
        <f>B44</f>
        <v>瀬田</v>
      </c>
      <c r="AH3" s="158"/>
      <c r="AI3" s="159"/>
      <c r="AJ3" s="9" t="s">
        <v>1</v>
      </c>
      <c r="AK3" s="9" t="s">
        <v>2</v>
      </c>
      <c r="AL3" s="9" t="s">
        <v>3</v>
      </c>
      <c r="AM3" s="9" t="s">
        <v>4</v>
      </c>
      <c r="AN3" s="9" t="s">
        <v>5</v>
      </c>
      <c r="AO3" s="9" t="s">
        <v>6</v>
      </c>
      <c r="AP3" s="9" t="s">
        <v>7</v>
      </c>
      <c r="AQ3" s="9" t="s">
        <v>8</v>
      </c>
      <c r="AR3" s="9" t="s">
        <v>9</v>
      </c>
      <c r="AS3" s="44"/>
      <c r="AT3" s="11"/>
      <c r="AV3" s="6"/>
      <c r="AW3" s="6"/>
      <c r="AX3" s="6"/>
    </row>
    <row r="4" spans="1:51" ht="20.100000000000001" customHeight="1" x14ac:dyDescent="0.2">
      <c r="A4" s="60">
        <v>1</v>
      </c>
      <c r="B4" s="166" t="s">
        <v>60</v>
      </c>
      <c r="C4" s="63"/>
      <c r="D4" s="64"/>
      <c r="E4" s="65"/>
      <c r="F4" s="151">
        <v>42827</v>
      </c>
      <c r="G4" s="152"/>
      <c r="H4" s="153"/>
      <c r="I4" s="151">
        <v>42827</v>
      </c>
      <c r="J4" s="152"/>
      <c r="K4" s="153"/>
      <c r="L4" s="151">
        <v>42855</v>
      </c>
      <c r="M4" s="152"/>
      <c r="N4" s="153"/>
      <c r="O4" s="151">
        <v>42854</v>
      </c>
      <c r="P4" s="152"/>
      <c r="Q4" s="153"/>
      <c r="R4" s="151">
        <v>42854</v>
      </c>
      <c r="S4" s="152"/>
      <c r="T4" s="153"/>
      <c r="U4" s="151">
        <v>42904</v>
      </c>
      <c r="V4" s="152"/>
      <c r="W4" s="153"/>
      <c r="X4" s="151">
        <v>42890</v>
      </c>
      <c r="Y4" s="152"/>
      <c r="Z4" s="153"/>
      <c r="AA4" s="151">
        <v>42890</v>
      </c>
      <c r="AB4" s="152"/>
      <c r="AC4" s="153"/>
      <c r="AD4" s="151">
        <v>42904</v>
      </c>
      <c r="AE4" s="152"/>
      <c r="AF4" s="153"/>
      <c r="AG4" s="151">
        <v>42897</v>
      </c>
      <c r="AH4" s="152"/>
      <c r="AI4" s="153"/>
      <c r="AJ4" s="75">
        <f t="shared" ref="AJ4" si="0">IF(AND($D7="",$G7="",$J7="",$M7="",$P7="",$S7="",$V7="",$Y7="",$AB7="",$AE7="",$AH7=""),"",SUM((COUNTIF($C7:$AI7,"○")),(COUNTIF($C7:$AI7,"●")),(COUNTIF($C7:$AI7,"△"))))</f>
        <v>10</v>
      </c>
      <c r="AK4" s="75">
        <f t="shared" ref="AK4" si="1">IF(AND($D7="",$G7="",$J7="",$M7="",$P7="",$S7="",$V7="",$Y7="",$AB7="",$AE7="",$AH7=""),"",SUM($AS7:$AU7))</f>
        <v>27</v>
      </c>
      <c r="AL4" s="75">
        <f t="shared" ref="AL4" si="2">IF(AND($D7="",$G7="",$J7="",$J7="",$M7="",$P7="",$S7="",$V7="",$Y7="",$AB7="",$AE7="",$AH7=""),"",COUNTIF(C7:AI7,"○"))</f>
        <v>9</v>
      </c>
      <c r="AM4" s="75">
        <f t="shared" ref="AM4" si="3">IF(AND($D7="",$G7="",$J7="",$J7="",$M7="",$P7="",$S7="",$V7="",$Y7="",$AB7="",$AE7="",$AH7=""),"",COUNTIF(C7:AI7,"●"))</f>
        <v>1</v>
      </c>
      <c r="AN4" s="75">
        <f t="shared" ref="AN4" si="4">IF(AND($D7="",$G7="",$J7="",$J7="",$M7="",$P7="",$S7="",$V7="",$Y7="",$AB7="",$AE7="",$AH7=""),"",COUNTIF(C7:AI7,"△"))</f>
        <v>0</v>
      </c>
      <c r="AO4" s="75">
        <f t="shared" ref="AO4" si="5">IF(AND($C7="",$F7="",$I7="",$L7="",$O7="",$R7="",$U7="",$X7="",$AA7="",$AD7="",$AG7=""),"",SUM($C7,$F7,$I7,$L7,$O7,$R7,$U7,$X7,$AA7,$AD7,$AG7))</f>
        <v>57</v>
      </c>
      <c r="AP4" s="75">
        <f t="shared" ref="AP4" si="6">IF(AND($E7="",$H7="",$K7="",$N7="",$Q7="",$T7="",$W7="",$Z7="",$AC7="",$AF7="",$AI7=""),"",SUM($E7,$H7,$K7,$N7,$Q7,$T7,$W7,$Z7,$AC7,$AF7,$AI7))</f>
        <v>3</v>
      </c>
      <c r="AQ4" s="75">
        <f t="shared" ref="AQ4" si="7">IF(AND($AO4="",$AP4=""),"",($AO4-$AP4))</f>
        <v>54</v>
      </c>
      <c r="AR4" s="133">
        <f>IF(AND($AJ4=""),"",RANK(AY4,AY$4:AY$47))</f>
        <v>1</v>
      </c>
      <c r="AS4" s="45"/>
      <c r="AT4" s="11"/>
      <c r="AV4" s="6"/>
      <c r="AW4" s="6"/>
      <c r="AX4" s="6"/>
      <c r="AY4" s="84">
        <f>IFERROR(AK4+AQ4*0.01,"")</f>
        <v>27.54</v>
      </c>
    </row>
    <row r="5" spans="1:51" ht="20.100000000000001" customHeight="1" x14ac:dyDescent="0.2">
      <c r="A5" s="61"/>
      <c r="B5" s="167"/>
      <c r="C5" s="66"/>
      <c r="D5" s="67"/>
      <c r="E5" s="68"/>
      <c r="F5" s="154" t="s">
        <v>25</v>
      </c>
      <c r="G5" s="155"/>
      <c r="H5" s="156"/>
      <c r="I5" s="154" t="s">
        <v>25</v>
      </c>
      <c r="J5" s="155"/>
      <c r="K5" s="156"/>
      <c r="L5" s="154" t="s">
        <v>25</v>
      </c>
      <c r="M5" s="155"/>
      <c r="N5" s="156"/>
      <c r="O5" s="154" t="s">
        <v>25</v>
      </c>
      <c r="P5" s="155"/>
      <c r="Q5" s="156"/>
      <c r="R5" s="154" t="s">
        <v>25</v>
      </c>
      <c r="S5" s="155"/>
      <c r="T5" s="156"/>
      <c r="U5" s="154" t="s">
        <v>25</v>
      </c>
      <c r="V5" s="155"/>
      <c r="W5" s="156"/>
      <c r="X5" s="154" t="s">
        <v>25</v>
      </c>
      <c r="Y5" s="155"/>
      <c r="Z5" s="156"/>
      <c r="AA5" s="154" t="s">
        <v>25</v>
      </c>
      <c r="AB5" s="155"/>
      <c r="AC5" s="156"/>
      <c r="AD5" s="154" t="s">
        <v>92</v>
      </c>
      <c r="AE5" s="155"/>
      <c r="AF5" s="156"/>
      <c r="AG5" s="154" t="s">
        <v>25</v>
      </c>
      <c r="AH5" s="155"/>
      <c r="AI5" s="156"/>
      <c r="AJ5" s="76"/>
      <c r="AK5" s="76"/>
      <c r="AL5" s="76"/>
      <c r="AM5" s="76"/>
      <c r="AN5" s="76"/>
      <c r="AO5" s="76"/>
      <c r="AP5" s="76"/>
      <c r="AQ5" s="76"/>
      <c r="AR5" s="134"/>
      <c r="AS5" s="45"/>
      <c r="AT5" s="11"/>
      <c r="AV5" s="6"/>
      <c r="AW5" s="6"/>
      <c r="AX5" s="6"/>
      <c r="AY5" s="84"/>
    </row>
    <row r="6" spans="1:51" ht="20.100000000000001" customHeight="1" x14ac:dyDescent="0.2">
      <c r="A6" s="61"/>
      <c r="B6" s="167"/>
      <c r="C6" s="66"/>
      <c r="D6" s="67"/>
      <c r="E6" s="68"/>
      <c r="F6" s="78"/>
      <c r="G6" s="79"/>
      <c r="H6" s="80"/>
      <c r="I6" s="78"/>
      <c r="J6" s="79"/>
      <c r="K6" s="80"/>
      <c r="L6" s="78"/>
      <c r="M6" s="79"/>
      <c r="N6" s="80"/>
      <c r="O6" s="78"/>
      <c r="P6" s="79"/>
      <c r="Q6" s="80"/>
      <c r="R6" s="78"/>
      <c r="S6" s="79"/>
      <c r="T6" s="80"/>
      <c r="U6" s="78"/>
      <c r="V6" s="79"/>
      <c r="W6" s="80"/>
      <c r="X6" s="78"/>
      <c r="Y6" s="79"/>
      <c r="Z6" s="80"/>
      <c r="AA6" s="78"/>
      <c r="AB6" s="79"/>
      <c r="AC6" s="80"/>
      <c r="AD6" s="78"/>
      <c r="AE6" s="79"/>
      <c r="AF6" s="80"/>
      <c r="AG6" s="78"/>
      <c r="AH6" s="79"/>
      <c r="AI6" s="80"/>
      <c r="AJ6" s="76"/>
      <c r="AK6" s="76"/>
      <c r="AL6" s="76"/>
      <c r="AM6" s="76"/>
      <c r="AN6" s="76"/>
      <c r="AO6" s="76"/>
      <c r="AP6" s="76"/>
      <c r="AQ6" s="76"/>
      <c r="AR6" s="134"/>
      <c r="AS6" s="45"/>
      <c r="AT6" s="11"/>
      <c r="AV6" s="6"/>
      <c r="AW6" s="6"/>
      <c r="AX6" s="6"/>
      <c r="AY6" s="84"/>
    </row>
    <row r="7" spans="1:51" ht="24" customHeight="1" x14ac:dyDescent="0.2">
      <c r="A7" s="62"/>
      <c r="B7" s="168"/>
      <c r="C7" s="69"/>
      <c r="D7" s="70"/>
      <c r="E7" s="71"/>
      <c r="F7" s="33">
        <v>13</v>
      </c>
      <c r="G7" s="34" t="str">
        <f>IF(AND($F7="",$H7=""),"",IF($F7&gt;$H7,"○",IF($F7=$H7,"△",IF($F7&lt;$H7,"●"))))</f>
        <v>○</v>
      </c>
      <c r="H7" s="35">
        <v>0</v>
      </c>
      <c r="I7" s="33">
        <v>2</v>
      </c>
      <c r="J7" s="34" t="str">
        <f>IF(AND($I7="",$K7=""),"",IF($I7&gt;$K7,"○",IF($I7=$K7,"△",IF($I7&lt;$K7,"●"))))</f>
        <v>○</v>
      </c>
      <c r="K7" s="35">
        <v>0</v>
      </c>
      <c r="L7" s="33">
        <v>9</v>
      </c>
      <c r="M7" s="34" t="str">
        <f>IF(AND($L7="",$N7=""),"",IF($L7&gt;$N7,"○",IF($L7=$N7,"△",IF($L7&lt;$N7,"●"))))</f>
        <v>○</v>
      </c>
      <c r="N7" s="35">
        <v>0</v>
      </c>
      <c r="O7" s="33">
        <v>16</v>
      </c>
      <c r="P7" s="34" t="str">
        <f>IF(AND($O7="",$Q7=""),"",IF($O7&gt;$Q7,"○",IF($O7=$Q7,"△",IF($O7&lt;$Q7,"●"))))</f>
        <v>○</v>
      </c>
      <c r="Q7" s="35">
        <v>0</v>
      </c>
      <c r="R7" s="33">
        <v>0</v>
      </c>
      <c r="S7" s="34" t="str">
        <f>IF(AND($R7="",$T7=""),"",IF($R7&gt;$T7,"○",IF($R7=$T7,"△",IF($R7&lt;$T7,"●"))))</f>
        <v>●</v>
      </c>
      <c r="T7" s="35">
        <v>1</v>
      </c>
      <c r="U7" s="33">
        <v>3</v>
      </c>
      <c r="V7" s="34" t="str">
        <f>IF(AND($U7="",$W7=""),"",IF($U7&gt;$W7,"○",IF($U7=$W7,"△",IF($U7&lt;$W7,"●"))))</f>
        <v>○</v>
      </c>
      <c r="W7" s="35">
        <v>0</v>
      </c>
      <c r="X7" s="33">
        <v>2</v>
      </c>
      <c r="Y7" s="34" t="str">
        <f>IF(AND($X7="",$Z7=""),"",IF($X7&gt;$Z7,"○",IF($X7=$Z7,"△",IF($X7&lt;$Z7,"●"))))</f>
        <v>○</v>
      </c>
      <c r="Z7" s="35">
        <v>0</v>
      </c>
      <c r="AA7" s="33">
        <v>5</v>
      </c>
      <c r="AB7" s="34" t="str">
        <f>IF(AND($AA7="",$AC7=""),"",IF($AA7&gt;$AC7,"○",IF($AA7=$AC7,"△",IF($AA7&lt;$AC7,"●"))))</f>
        <v>○</v>
      </c>
      <c r="AC7" s="35">
        <v>2</v>
      </c>
      <c r="AD7" s="33">
        <v>2</v>
      </c>
      <c r="AE7" s="34" t="str">
        <f>IF(AND($AD7="",$AF7=""),"",IF($AD7&gt;$AF7,"○",IF($AD7=$AF7,"△",IF($AD7&lt;$AF7,"●"))))</f>
        <v>○</v>
      </c>
      <c r="AF7" s="35">
        <v>0</v>
      </c>
      <c r="AG7" s="33">
        <v>5</v>
      </c>
      <c r="AH7" s="34" t="str">
        <f>IF(AND($AG7="",$AI7=""),"",IF($AG7&gt;$AI7,"○",IF($AG7=$AI7,"△",IF($AG7&lt;$AI7,"●"))))</f>
        <v>○</v>
      </c>
      <c r="AI7" s="35">
        <v>0</v>
      </c>
      <c r="AJ7" s="77"/>
      <c r="AK7" s="77"/>
      <c r="AL7" s="77"/>
      <c r="AM7" s="77"/>
      <c r="AN7" s="77"/>
      <c r="AO7" s="77"/>
      <c r="AP7" s="77"/>
      <c r="AQ7" s="77"/>
      <c r="AR7" s="135"/>
      <c r="AS7" s="46">
        <f>COUNTIF(C7:AI7,"○")*3</f>
        <v>27</v>
      </c>
      <c r="AT7" s="13">
        <f>COUNTIF(C7:AI7,"△")*1</f>
        <v>0</v>
      </c>
      <c r="AU7" s="13">
        <f>COUNTIF(C7:AI7,"●")*0</f>
        <v>0</v>
      </c>
      <c r="AV7" s="14" t="str">
        <f>B4</f>
        <v>MIP</v>
      </c>
      <c r="AW7" s="14" t="str">
        <f>IF(AND(AR4:AR43=""),"",VLOOKUP(1,AR4:AV43,5,0))</f>
        <v/>
      </c>
      <c r="AX7" s="6"/>
      <c r="AY7" s="84"/>
    </row>
    <row r="8" spans="1:51" ht="20.100000000000001" customHeight="1" x14ac:dyDescent="0.2">
      <c r="A8" s="60">
        <v>2</v>
      </c>
      <c r="B8" s="166" t="s">
        <v>61</v>
      </c>
      <c r="C8" s="145">
        <f>IF(AND(F$4=""),"",F$4)</f>
        <v>42827</v>
      </c>
      <c r="D8" s="146"/>
      <c r="E8" s="147"/>
      <c r="F8" s="63"/>
      <c r="G8" s="64"/>
      <c r="H8" s="65"/>
      <c r="I8" s="151">
        <v>42897</v>
      </c>
      <c r="J8" s="152"/>
      <c r="K8" s="153"/>
      <c r="L8" s="151">
        <v>42827</v>
      </c>
      <c r="M8" s="152"/>
      <c r="N8" s="153"/>
      <c r="O8" s="151">
        <v>42904</v>
      </c>
      <c r="P8" s="152"/>
      <c r="Q8" s="153"/>
      <c r="R8" s="151">
        <v>42875</v>
      </c>
      <c r="S8" s="152"/>
      <c r="T8" s="153"/>
      <c r="U8" s="151">
        <v>42858</v>
      </c>
      <c r="V8" s="152"/>
      <c r="W8" s="153"/>
      <c r="X8" s="151">
        <v>42858</v>
      </c>
      <c r="Y8" s="152"/>
      <c r="Z8" s="153"/>
      <c r="AA8" s="151">
        <v>42897</v>
      </c>
      <c r="AB8" s="152"/>
      <c r="AC8" s="153"/>
      <c r="AD8" s="151">
        <v>42860</v>
      </c>
      <c r="AE8" s="152"/>
      <c r="AF8" s="153"/>
      <c r="AG8" s="151">
        <v>42854</v>
      </c>
      <c r="AH8" s="152"/>
      <c r="AI8" s="153"/>
      <c r="AJ8" s="75">
        <f t="shared" ref="AJ8:AJ44" si="8">IF(AND($D11="",$G11="",$J11="",$M11="",$P11="",$S11="",$V11="",$Y11="",$AB11="",$AE11="",$AH11=""),"",SUM((COUNTIF($C11:$AI11,"○")),(COUNTIF($C11:$AI11,"●")),(COUNTIF($C11:$AI11,"△"))))</f>
        <v>10</v>
      </c>
      <c r="AK8" s="75">
        <f t="shared" ref="AK8" si="9">IF(AND($D11="",$G11="",$J11="",$M11="",$P11="",$S11="",$V11="",$Y11="",$AB11="",$AE11="",$AH11=""),"",SUM($AS11:$AU11))</f>
        <v>5</v>
      </c>
      <c r="AL8" s="75">
        <f t="shared" ref="AL8" si="10">IF(AND($D11="",$G11="",$J11="",$J11="",$M11="",$P11="",$S11="",$V11="",$Y11="",$AB11="",$AE11="",$AH11=""),"",COUNTIF(C11:AI11,"○"))</f>
        <v>1</v>
      </c>
      <c r="AM8" s="75">
        <f t="shared" ref="AM8" si="11">IF(AND($D11="",$G11="",$J11="",$J11="",$M11="",$P11="",$S11="",$V11="",$Y11="",$AB11="",$AE11="",$AH11=""),"",COUNTIF(C11:AI11,"●"))</f>
        <v>7</v>
      </c>
      <c r="AN8" s="75">
        <f t="shared" ref="AN8" si="12">IF(AND($D11="",$G11="",$J11="",$J11="",$M11="",$P11="",$S11="",$V11="",$Y11="",$AB11="",$AE11="",$AH11=""),"",COUNTIF(C11:AI11,"△"))</f>
        <v>2</v>
      </c>
      <c r="AO8" s="75">
        <f t="shared" ref="AO8" si="13">IF(AND($C11="",$F11="",$I11="",$L11="",$O11="",$R11="",$U11="",$X11="",$AA11="",$AD11="",$AG11=""),"",SUM($C11,$F11,$I11,$L11,$O11,$R11,$U11,$X11,$AA11,$AD11,$AG11))</f>
        <v>10</v>
      </c>
      <c r="AP8" s="75">
        <f t="shared" ref="AP8" si="14">IF(AND($E11="",$H11="",$K11="",$N11="",$Q11="",$T11="",$W11="",$Z11="",$AC11="",$AF11="",$AI11=""),"",SUM($E11,$H11,$K11,$N11,$Q11,$T11,$W11,$Z11,$AC11,$AF11,$AI11))</f>
        <v>44</v>
      </c>
      <c r="AQ8" s="75">
        <f t="shared" ref="AQ8" si="15">IF(AND($AO8="",$AP8=""),"",($AO8-$AP8))</f>
        <v>-34</v>
      </c>
      <c r="AR8" s="133">
        <f>IF(AND($AJ8=""),"",RANK(AY8,AY$4:AY$47))</f>
        <v>9</v>
      </c>
      <c r="AS8" s="45"/>
      <c r="AT8" s="11"/>
      <c r="AV8" s="6"/>
      <c r="AW8" s="6"/>
      <c r="AX8" s="6"/>
      <c r="AY8" s="84">
        <f t="shared" ref="AY8" si="16">IFERROR(AK8+AQ8*0.01,"")</f>
        <v>4.66</v>
      </c>
    </row>
    <row r="9" spans="1:51" ht="20.100000000000001" customHeight="1" x14ac:dyDescent="0.2">
      <c r="A9" s="61"/>
      <c r="B9" s="167"/>
      <c r="C9" s="142" t="str">
        <f>IF(AND(F$5=""),"",F$5)</f>
        <v>緑地G</v>
      </c>
      <c r="D9" s="143"/>
      <c r="E9" s="144"/>
      <c r="F9" s="66"/>
      <c r="G9" s="67"/>
      <c r="H9" s="68"/>
      <c r="I9" s="154" t="s">
        <v>25</v>
      </c>
      <c r="J9" s="155"/>
      <c r="K9" s="156"/>
      <c r="L9" s="154" t="s">
        <v>25</v>
      </c>
      <c r="M9" s="155"/>
      <c r="N9" s="156"/>
      <c r="O9" s="154" t="s">
        <v>25</v>
      </c>
      <c r="P9" s="155"/>
      <c r="Q9" s="156"/>
      <c r="R9" s="154" t="s">
        <v>94</v>
      </c>
      <c r="S9" s="155"/>
      <c r="T9" s="156"/>
      <c r="U9" s="154" t="s">
        <v>25</v>
      </c>
      <c r="V9" s="155"/>
      <c r="W9" s="156"/>
      <c r="X9" s="154" t="s">
        <v>25</v>
      </c>
      <c r="Y9" s="155"/>
      <c r="Z9" s="156"/>
      <c r="AA9" s="154" t="s">
        <v>25</v>
      </c>
      <c r="AB9" s="155"/>
      <c r="AC9" s="156"/>
      <c r="AD9" s="154" t="s">
        <v>26</v>
      </c>
      <c r="AE9" s="155"/>
      <c r="AF9" s="156"/>
      <c r="AG9" s="154" t="s">
        <v>25</v>
      </c>
      <c r="AH9" s="155"/>
      <c r="AI9" s="156"/>
      <c r="AJ9" s="76"/>
      <c r="AK9" s="76"/>
      <c r="AL9" s="76"/>
      <c r="AM9" s="76"/>
      <c r="AN9" s="76"/>
      <c r="AO9" s="76"/>
      <c r="AP9" s="76"/>
      <c r="AQ9" s="76"/>
      <c r="AR9" s="134"/>
      <c r="AS9" s="45"/>
      <c r="AT9" s="11"/>
      <c r="AV9" s="6"/>
      <c r="AW9" s="6"/>
      <c r="AX9" s="6"/>
      <c r="AY9" s="84"/>
    </row>
    <row r="10" spans="1:51" ht="20.100000000000001" customHeight="1" x14ac:dyDescent="0.2">
      <c r="A10" s="61"/>
      <c r="B10" s="167"/>
      <c r="C10" s="103" t="str">
        <f>IF(AND(F$6=""),"",F$6)</f>
        <v/>
      </c>
      <c r="D10" s="104"/>
      <c r="E10" s="105"/>
      <c r="F10" s="66"/>
      <c r="G10" s="67"/>
      <c r="H10" s="68"/>
      <c r="I10" s="78"/>
      <c r="J10" s="79"/>
      <c r="K10" s="80"/>
      <c r="L10" s="78"/>
      <c r="M10" s="79"/>
      <c r="N10" s="80"/>
      <c r="O10" s="78"/>
      <c r="P10" s="79"/>
      <c r="Q10" s="80"/>
      <c r="R10" s="78"/>
      <c r="S10" s="79"/>
      <c r="T10" s="80"/>
      <c r="U10" s="78"/>
      <c r="V10" s="79"/>
      <c r="W10" s="80"/>
      <c r="X10" s="78"/>
      <c r="Y10" s="79"/>
      <c r="Z10" s="80"/>
      <c r="AA10" s="78"/>
      <c r="AB10" s="79"/>
      <c r="AC10" s="80"/>
      <c r="AD10" s="78"/>
      <c r="AE10" s="79"/>
      <c r="AF10" s="80"/>
      <c r="AG10" s="78"/>
      <c r="AH10" s="79"/>
      <c r="AI10" s="80"/>
      <c r="AJ10" s="76"/>
      <c r="AK10" s="76"/>
      <c r="AL10" s="76"/>
      <c r="AM10" s="76"/>
      <c r="AN10" s="76"/>
      <c r="AO10" s="76"/>
      <c r="AP10" s="76"/>
      <c r="AQ10" s="76"/>
      <c r="AR10" s="134"/>
      <c r="AS10" s="45"/>
      <c r="AT10" s="11"/>
      <c r="AV10" s="6"/>
      <c r="AW10" s="6"/>
      <c r="AX10" s="6"/>
      <c r="AY10" s="84"/>
    </row>
    <row r="11" spans="1:51" ht="24" customHeight="1" x14ac:dyDescent="0.2">
      <c r="A11" s="62"/>
      <c r="B11" s="168"/>
      <c r="C11" s="12">
        <f>IF(AND(H$7=""),"",H$7)</f>
        <v>0</v>
      </c>
      <c r="D11" s="16" t="str">
        <f>IF(AND($C11="",$E11=""),"",IF($C11&gt;$E11,"○",IF($C11=$E11,"△",IF($C11&lt;$E11,"●"))))</f>
        <v>●</v>
      </c>
      <c r="E11" s="17">
        <f>IF(AND(F$7=""),"",F$7)</f>
        <v>13</v>
      </c>
      <c r="F11" s="69"/>
      <c r="G11" s="70"/>
      <c r="H11" s="71"/>
      <c r="I11" s="33">
        <v>0</v>
      </c>
      <c r="J11" s="34" t="str">
        <f>IF(AND($I11="",$K11=""),"",IF($I11&gt;$K11,"○",IF($I11=$K11,"△",IF($I11&lt;$K11,"●"))))</f>
        <v>●</v>
      </c>
      <c r="K11" s="35">
        <v>5</v>
      </c>
      <c r="L11" s="33">
        <v>2</v>
      </c>
      <c r="M11" s="34" t="str">
        <f>IF(AND($L11="",$N11=""),"",IF($L11&gt;$N11,"○",IF($L11=$N11,"△",IF($L11&lt;$N11,"●"))))</f>
        <v>△</v>
      </c>
      <c r="N11" s="35">
        <v>2</v>
      </c>
      <c r="O11" s="33">
        <v>3</v>
      </c>
      <c r="P11" s="34" t="str">
        <f>IF(AND($O11="",$Q11=""),"",IF($O11&gt;$Q11,"○",IF($O11=$Q11,"△",IF($O11&lt;$Q11,"●"))))</f>
        <v>○</v>
      </c>
      <c r="Q11" s="35">
        <v>0</v>
      </c>
      <c r="R11" s="33">
        <v>1</v>
      </c>
      <c r="S11" s="34" t="str">
        <f>IF(AND($R11="",$T11=""),"",IF($R11&gt;$T11,"○",IF($R11=$T11,"△",IF($R11&lt;$T11,"●"))))</f>
        <v>△</v>
      </c>
      <c r="T11" s="35">
        <v>1</v>
      </c>
      <c r="U11" s="33">
        <v>1</v>
      </c>
      <c r="V11" s="34" t="str">
        <f>IF(AND($U11="",$W11=""),"",IF($U11&gt;$W11,"○",IF($U11=$W11,"△",IF($U11&lt;$W11,"●"))))</f>
        <v>●</v>
      </c>
      <c r="W11" s="35">
        <v>7</v>
      </c>
      <c r="X11" s="33">
        <v>2</v>
      </c>
      <c r="Y11" s="34" t="str">
        <f>IF(AND($X11="",$Z11=""),"",IF($X11&gt;$Z11,"○",IF($X11=$Z11,"△",IF($X11&lt;$Z11,"●"))))</f>
        <v>●</v>
      </c>
      <c r="Z11" s="35">
        <v>5</v>
      </c>
      <c r="AA11" s="33">
        <v>1</v>
      </c>
      <c r="AB11" s="34" t="str">
        <f>IF(AND($AA11="",$AC11=""),"",IF($AA11&gt;$AC11,"○",IF($AA11=$AC11,"△",IF($AA11&lt;$AC11,"●"))))</f>
        <v>●</v>
      </c>
      <c r="AC11" s="35">
        <v>4</v>
      </c>
      <c r="AD11" s="33">
        <v>0</v>
      </c>
      <c r="AE11" s="34" t="str">
        <f>IF(AND($AD11="",$AF11=""),"",IF($AD11&gt;$AF11,"○",IF($AD11=$AF11,"△",IF($AD11&lt;$AF11,"●"))))</f>
        <v>●</v>
      </c>
      <c r="AF11" s="35">
        <v>4</v>
      </c>
      <c r="AG11" s="33">
        <v>0</v>
      </c>
      <c r="AH11" s="34" t="str">
        <f>IF(AND($AG11="",$AI11=""),"",IF($AG11&gt;$AI11,"○",IF($AG11=$AI11,"△",IF($AG11&lt;$AI11,"●"))))</f>
        <v>●</v>
      </c>
      <c r="AI11" s="35">
        <v>3</v>
      </c>
      <c r="AJ11" s="77"/>
      <c r="AK11" s="77"/>
      <c r="AL11" s="77"/>
      <c r="AM11" s="77"/>
      <c r="AN11" s="77"/>
      <c r="AO11" s="77"/>
      <c r="AP11" s="77"/>
      <c r="AQ11" s="77"/>
      <c r="AR11" s="135"/>
      <c r="AS11" s="46">
        <f>COUNTIF(C11:AI11,"○")*3</f>
        <v>3</v>
      </c>
      <c r="AT11" s="13">
        <f>COUNTIF(C11:AI11,"△")*1</f>
        <v>2</v>
      </c>
      <c r="AU11" s="13">
        <f>COUNTIF(C11:AI11,"●")*0</f>
        <v>0</v>
      </c>
      <c r="AV11" s="14" t="str">
        <f>B8</f>
        <v>桜丘</v>
      </c>
      <c r="AW11" s="14"/>
      <c r="AX11" s="6"/>
      <c r="AY11" s="84"/>
    </row>
    <row r="12" spans="1:51" ht="20.100000000000001" customHeight="1" x14ac:dyDescent="0.2">
      <c r="A12" s="60">
        <v>3</v>
      </c>
      <c r="B12" s="166" t="s">
        <v>62</v>
      </c>
      <c r="C12" s="145">
        <f>IF(AND($I$4=""),"",$I$4)</f>
        <v>42827</v>
      </c>
      <c r="D12" s="146"/>
      <c r="E12" s="147"/>
      <c r="F12" s="145">
        <f>IF(AND($I$8=""),"",$I$8)</f>
        <v>42897</v>
      </c>
      <c r="G12" s="146"/>
      <c r="H12" s="147"/>
      <c r="I12" s="63"/>
      <c r="J12" s="64"/>
      <c r="K12" s="65"/>
      <c r="L12" s="151">
        <v>42827</v>
      </c>
      <c r="M12" s="152"/>
      <c r="N12" s="153"/>
      <c r="O12" s="151">
        <v>42841</v>
      </c>
      <c r="P12" s="152"/>
      <c r="Q12" s="153"/>
      <c r="R12" s="151">
        <v>42889</v>
      </c>
      <c r="S12" s="152"/>
      <c r="T12" s="153"/>
      <c r="U12" s="151">
        <v>42858</v>
      </c>
      <c r="V12" s="152"/>
      <c r="W12" s="153"/>
      <c r="X12" s="151">
        <v>42858</v>
      </c>
      <c r="Y12" s="152"/>
      <c r="Z12" s="153"/>
      <c r="AA12" s="151">
        <v>42854</v>
      </c>
      <c r="AB12" s="152"/>
      <c r="AC12" s="153"/>
      <c r="AD12" s="151">
        <v>42854</v>
      </c>
      <c r="AE12" s="152"/>
      <c r="AF12" s="153"/>
      <c r="AG12" s="151">
        <v>42889</v>
      </c>
      <c r="AH12" s="152"/>
      <c r="AI12" s="153"/>
      <c r="AJ12" s="75">
        <f t="shared" si="8"/>
        <v>10</v>
      </c>
      <c r="AK12" s="75">
        <f t="shared" ref="AK12:AK44" si="17">IF(AND($D15="",$G15="",$J15="",$M15="",$P15="",$S15="",$V15="",$Y15="",$AB15="",$AE15="",$AH15=""),"",SUM($AS15:$AU15))</f>
        <v>22</v>
      </c>
      <c r="AL12" s="75">
        <f t="shared" ref="AL12" si="18">IF(AND($D15="",$G15="",$J15="",$J15="",$M15="",$P15="",$S15="",$V15="",$Y15="",$AB15="",$AE15="",$AH15=""),"",COUNTIF(C15:AI15,"○"))</f>
        <v>7</v>
      </c>
      <c r="AM12" s="75">
        <f t="shared" ref="AM12" si="19">IF(AND($D15="",$G15="",$J15="",$J15="",$M15="",$P15="",$S15="",$V15="",$Y15="",$AB15="",$AE15="",$AH15=""),"",COUNTIF(C15:AI15,"●"))</f>
        <v>2</v>
      </c>
      <c r="AN12" s="75">
        <f t="shared" ref="AN12" si="20">IF(AND($D15="",$G15="",$J15="",$J15="",$M15="",$P15="",$S15="",$V15="",$Y15="",$AB15="",$AE15="",$AH15=""),"",COUNTIF(C15:AI15,"△"))</f>
        <v>1</v>
      </c>
      <c r="AO12" s="75">
        <f t="shared" ref="AO12:AO44" si="21">IF(AND($C15="",$F15="",$I15="",$L15="",$O15="",$R15="",$U15="",$X15="",$AA15="",$AD15="",$AG15=""),"",SUM($C15,$F15,$I15,$L15,$O15,$R15,$U15,$X15,$AA15,$AD15,$AG15))</f>
        <v>23</v>
      </c>
      <c r="AP12" s="75">
        <f t="shared" ref="AP12:AP44" si="22">IF(AND($E15="",$H15="",$K15="",$N15="",$Q15="",$T15="",$W15="",$Z15="",$AC15="",$AF15="",$AI15=""),"",SUM($E15,$H15,$K15,$N15,$Q15,$T15,$W15,$Z15,$AC15,$AF15,$AI15))</f>
        <v>5</v>
      </c>
      <c r="AQ12" s="75">
        <f t="shared" ref="AQ12:AQ44" si="23">IF(AND($AO12="",$AP12=""),"",($AO12-$AP12))</f>
        <v>18</v>
      </c>
      <c r="AR12" s="133">
        <f>IF(AND($AJ12=""),"",RANK(AY12,AY$4:AY$47))</f>
        <v>3</v>
      </c>
      <c r="AS12" s="45"/>
      <c r="AT12" s="11"/>
      <c r="AV12" s="6"/>
      <c r="AW12" s="6"/>
      <c r="AX12" s="6"/>
      <c r="AY12" s="84">
        <f t="shared" ref="AY12" si="24">IFERROR(AK12+AQ12*0.01,"")</f>
        <v>22.18</v>
      </c>
    </row>
    <row r="13" spans="1:51" ht="20.100000000000001" customHeight="1" x14ac:dyDescent="0.2">
      <c r="A13" s="61"/>
      <c r="B13" s="167"/>
      <c r="C13" s="142" t="str">
        <f>IF(AND($I$5=""),"",$I$5)</f>
        <v>緑地G</v>
      </c>
      <c r="D13" s="143"/>
      <c r="E13" s="144"/>
      <c r="F13" s="142" t="str">
        <f>IF(AND($I$9=""),"",$I$9)</f>
        <v>緑地G</v>
      </c>
      <c r="G13" s="143"/>
      <c r="H13" s="144"/>
      <c r="I13" s="66"/>
      <c r="J13" s="67"/>
      <c r="K13" s="68"/>
      <c r="L13" s="154" t="s">
        <v>25</v>
      </c>
      <c r="M13" s="155"/>
      <c r="N13" s="156"/>
      <c r="O13" s="154" t="s">
        <v>25</v>
      </c>
      <c r="P13" s="155"/>
      <c r="Q13" s="156"/>
      <c r="R13" s="154" t="s">
        <v>25</v>
      </c>
      <c r="S13" s="155"/>
      <c r="T13" s="156"/>
      <c r="U13" s="154" t="s">
        <v>25</v>
      </c>
      <c r="V13" s="155"/>
      <c r="W13" s="156"/>
      <c r="X13" s="154" t="s">
        <v>25</v>
      </c>
      <c r="Y13" s="155"/>
      <c r="Z13" s="156"/>
      <c r="AA13" s="154" t="s">
        <v>25</v>
      </c>
      <c r="AB13" s="155"/>
      <c r="AC13" s="156"/>
      <c r="AD13" s="154" t="s">
        <v>25</v>
      </c>
      <c r="AE13" s="155"/>
      <c r="AF13" s="156"/>
      <c r="AG13" s="154" t="s">
        <v>25</v>
      </c>
      <c r="AH13" s="155"/>
      <c r="AI13" s="156"/>
      <c r="AJ13" s="76"/>
      <c r="AK13" s="76"/>
      <c r="AL13" s="76"/>
      <c r="AM13" s="76"/>
      <c r="AN13" s="76"/>
      <c r="AO13" s="76"/>
      <c r="AP13" s="76"/>
      <c r="AQ13" s="76"/>
      <c r="AR13" s="134"/>
      <c r="AS13" s="45"/>
      <c r="AT13" s="11"/>
      <c r="AV13" s="6"/>
      <c r="AW13" s="6"/>
      <c r="AX13" s="6"/>
      <c r="AY13" s="84"/>
    </row>
    <row r="14" spans="1:51" ht="20.100000000000001" customHeight="1" x14ac:dyDescent="0.2">
      <c r="A14" s="61"/>
      <c r="B14" s="167"/>
      <c r="C14" s="103" t="str">
        <f>IF(AND($I$6=""),"",$I$6)</f>
        <v/>
      </c>
      <c r="D14" s="104"/>
      <c r="E14" s="105"/>
      <c r="F14" s="103" t="str">
        <f>IF(AND($I$10=""),"",$I$10)</f>
        <v/>
      </c>
      <c r="G14" s="104"/>
      <c r="H14" s="105"/>
      <c r="I14" s="66"/>
      <c r="J14" s="67"/>
      <c r="K14" s="68"/>
      <c r="L14" s="78"/>
      <c r="M14" s="79"/>
      <c r="N14" s="80"/>
      <c r="O14" s="78"/>
      <c r="P14" s="79"/>
      <c r="Q14" s="80"/>
      <c r="R14" s="78"/>
      <c r="S14" s="79"/>
      <c r="T14" s="80"/>
      <c r="U14" s="78"/>
      <c r="V14" s="79"/>
      <c r="W14" s="80"/>
      <c r="X14" s="78"/>
      <c r="Y14" s="79"/>
      <c r="Z14" s="80"/>
      <c r="AA14" s="78"/>
      <c r="AB14" s="79"/>
      <c r="AC14" s="80"/>
      <c r="AD14" s="78"/>
      <c r="AE14" s="79"/>
      <c r="AF14" s="80"/>
      <c r="AG14" s="78"/>
      <c r="AH14" s="79"/>
      <c r="AI14" s="80"/>
      <c r="AJ14" s="76"/>
      <c r="AK14" s="76"/>
      <c r="AL14" s="76"/>
      <c r="AM14" s="76"/>
      <c r="AN14" s="76"/>
      <c r="AO14" s="76"/>
      <c r="AP14" s="76"/>
      <c r="AQ14" s="76"/>
      <c r="AR14" s="134"/>
      <c r="AS14" s="45"/>
      <c r="AT14" s="11"/>
      <c r="AV14" s="6"/>
      <c r="AW14" s="6"/>
      <c r="AX14" s="6"/>
      <c r="AY14" s="84"/>
    </row>
    <row r="15" spans="1:51" ht="24" customHeight="1" x14ac:dyDescent="0.2">
      <c r="A15" s="62"/>
      <c r="B15" s="168"/>
      <c r="C15" s="12">
        <f>IF(AND(K$7=""),"",K$7)</f>
        <v>0</v>
      </c>
      <c r="D15" s="16" t="str">
        <f>IF(AND($C15="",$E15=""),"",IF($C15&gt;$E15,"○",IF($C15=$E15,"△",IF($C15&lt;$E15,"●"))))</f>
        <v>●</v>
      </c>
      <c r="E15" s="17">
        <f>IF(AND(I$7=""),"",I$7)</f>
        <v>2</v>
      </c>
      <c r="F15" s="12">
        <f>IF(AND(K$11=""),"",K$11)</f>
        <v>5</v>
      </c>
      <c r="G15" s="16" t="str">
        <f>IF(AND($F15="",$H15=""),"",IF($F15&gt;$H15,"○",IF($F15=$H15,"△",IF($F15&lt;$H15,"●"))))</f>
        <v>○</v>
      </c>
      <c r="H15" s="17">
        <f>IF(AND(I$11=""),"",I$11)</f>
        <v>0</v>
      </c>
      <c r="I15" s="69"/>
      <c r="J15" s="70"/>
      <c r="K15" s="71"/>
      <c r="L15" s="33">
        <v>4</v>
      </c>
      <c r="M15" s="34" t="str">
        <f>IF(AND($L15="",$N15=""),"",IF($L15&gt;$N15,"○",IF($L15=$N15,"△",IF($L15&lt;$N15,"●"))))</f>
        <v>○</v>
      </c>
      <c r="N15" s="35">
        <v>0</v>
      </c>
      <c r="O15" s="33">
        <v>7</v>
      </c>
      <c r="P15" s="34" t="str">
        <f>IF(AND($O15="",$Q15=""),"",IF($O15&gt;$Q15,"○",IF($O15=$Q15,"△",IF($O15&lt;$Q15,"●"))))</f>
        <v>○</v>
      </c>
      <c r="Q15" s="35">
        <v>0</v>
      </c>
      <c r="R15" s="33">
        <v>1</v>
      </c>
      <c r="S15" s="34" t="str">
        <f>IF(AND($R15="",$T15=""),"",IF($R15&gt;$T15,"○",IF($R15=$T15,"△",IF($R15&lt;$T15,"●"))))</f>
        <v>○</v>
      </c>
      <c r="T15" s="35">
        <v>0</v>
      </c>
      <c r="U15" s="33">
        <v>0</v>
      </c>
      <c r="V15" s="34" t="str">
        <f>IF(AND($U15="",$W15=""),"",IF($U15&gt;$W15,"○",IF($U15=$W15,"△",IF($U15&lt;$W15,"●"))))</f>
        <v>●</v>
      </c>
      <c r="W15" s="35">
        <v>1</v>
      </c>
      <c r="X15" s="33">
        <v>2</v>
      </c>
      <c r="Y15" s="34" t="str">
        <f>IF(AND($X15="",$Z15=""),"",IF($X15&gt;$Z15,"○",IF($X15=$Z15,"△",IF($X15&lt;$Z15,"●"))))</f>
        <v>△</v>
      </c>
      <c r="Z15" s="35">
        <v>2</v>
      </c>
      <c r="AA15" s="33">
        <v>1</v>
      </c>
      <c r="AB15" s="34" t="str">
        <f>IF(AND($AA15="",$AC15=""),"",IF($AA15&gt;$AC15,"○",IF($AA15=$AC15,"△",IF($AA15&lt;$AC15,"●"))))</f>
        <v>○</v>
      </c>
      <c r="AC15" s="35">
        <v>0</v>
      </c>
      <c r="AD15" s="33">
        <v>2</v>
      </c>
      <c r="AE15" s="34" t="str">
        <f>IF(AND($AD15="",$AF15=""),"",IF($AD15&gt;$AF15,"○",IF($AD15=$AF15,"△",IF($AD15&lt;$AF15,"●"))))</f>
        <v>○</v>
      </c>
      <c r="AF15" s="35">
        <v>0</v>
      </c>
      <c r="AG15" s="33">
        <v>1</v>
      </c>
      <c r="AH15" s="34" t="str">
        <f>IF(AND($AG15="",$AI15=""),"",IF($AG15&gt;$AI15,"○",IF($AG15=$AI15,"△",IF($AG15&lt;$AI15,"●"))))</f>
        <v>○</v>
      </c>
      <c r="AI15" s="35">
        <v>0</v>
      </c>
      <c r="AJ15" s="77"/>
      <c r="AK15" s="77"/>
      <c r="AL15" s="77"/>
      <c r="AM15" s="77"/>
      <c r="AN15" s="77"/>
      <c r="AO15" s="77"/>
      <c r="AP15" s="77"/>
      <c r="AQ15" s="77"/>
      <c r="AR15" s="135"/>
      <c r="AS15" s="46">
        <f>COUNTIF(C15:AI15,"○")*3</f>
        <v>21</v>
      </c>
      <c r="AT15" s="13">
        <f>COUNTIF(C15:AI15,"△")*1</f>
        <v>1</v>
      </c>
      <c r="AU15" s="13">
        <f>COUNTIF(C15:AI15,"●")*0</f>
        <v>0</v>
      </c>
      <c r="AV15" s="14" t="str">
        <f>B12</f>
        <v>INAC</v>
      </c>
      <c r="AW15" s="14"/>
      <c r="AX15" s="6"/>
      <c r="AY15" s="84"/>
    </row>
    <row r="16" spans="1:51" ht="20.100000000000001" customHeight="1" x14ac:dyDescent="0.2">
      <c r="A16" s="60">
        <v>4</v>
      </c>
      <c r="B16" s="166" t="s">
        <v>63</v>
      </c>
      <c r="C16" s="145">
        <f>IF(AND($L$4=""),"",$L$4)</f>
        <v>42855</v>
      </c>
      <c r="D16" s="146"/>
      <c r="E16" s="147"/>
      <c r="F16" s="145">
        <f>IF(AND($L$8=""),"",$L$8)</f>
        <v>42827</v>
      </c>
      <c r="G16" s="146"/>
      <c r="H16" s="147"/>
      <c r="I16" s="145">
        <f>IF(AND($L$12=""),"",$L$12)</f>
        <v>42827</v>
      </c>
      <c r="J16" s="146"/>
      <c r="K16" s="147"/>
      <c r="L16" s="63"/>
      <c r="M16" s="64"/>
      <c r="N16" s="65"/>
      <c r="O16" s="151">
        <v>42854</v>
      </c>
      <c r="P16" s="152"/>
      <c r="Q16" s="153"/>
      <c r="R16" s="151">
        <v>42854</v>
      </c>
      <c r="S16" s="152"/>
      <c r="T16" s="153"/>
      <c r="U16" s="151">
        <v>42889</v>
      </c>
      <c r="V16" s="152"/>
      <c r="W16" s="153"/>
      <c r="X16" s="151">
        <v>42889</v>
      </c>
      <c r="Y16" s="152"/>
      <c r="Z16" s="153"/>
      <c r="AA16" s="151">
        <v>42897</v>
      </c>
      <c r="AB16" s="152"/>
      <c r="AC16" s="153"/>
      <c r="AD16" s="151">
        <v>42862</v>
      </c>
      <c r="AE16" s="152"/>
      <c r="AF16" s="153"/>
      <c r="AG16" s="151">
        <v>42897</v>
      </c>
      <c r="AH16" s="152"/>
      <c r="AI16" s="153"/>
      <c r="AJ16" s="75">
        <f t="shared" si="8"/>
        <v>10</v>
      </c>
      <c r="AK16" s="75">
        <f t="shared" si="17"/>
        <v>4</v>
      </c>
      <c r="AL16" s="75">
        <f t="shared" ref="AL16" si="25">IF(AND($D19="",$G19="",$J19="",$J19="",$M19="",$P19="",$S19="",$V19="",$Y19="",$AB19="",$AE19="",$AH19=""),"",COUNTIF(C19:AI19,"○"))</f>
        <v>1</v>
      </c>
      <c r="AM16" s="75">
        <f t="shared" ref="AM16" si="26">IF(AND($D19="",$G19="",$J19="",$J19="",$M19="",$P19="",$S19="",$V19="",$Y19="",$AB19="",$AE19="",$AH19=""),"",COUNTIF(C19:AI19,"●"))</f>
        <v>8</v>
      </c>
      <c r="AN16" s="75">
        <f t="shared" ref="AN16" si="27">IF(AND($D19="",$G19="",$J19="",$J19="",$M19="",$P19="",$S19="",$V19="",$Y19="",$AB19="",$AE19="",$AH19=""),"",COUNTIF(C19:AI19,"△"))</f>
        <v>1</v>
      </c>
      <c r="AO16" s="75">
        <f t="shared" si="21"/>
        <v>7</v>
      </c>
      <c r="AP16" s="75">
        <f t="shared" si="22"/>
        <v>45</v>
      </c>
      <c r="AQ16" s="75">
        <f t="shared" si="23"/>
        <v>-38</v>
      </c>
      <c r="AR16" s="133">
        <f>IF(AND($AJ16=""),"",RANK(AY16,AY$4:AY$47))</f>
        <v>10</v>
      </c>
      <c r="AS16" s="45"/>
      <c r="AT16" s="11"/>
      <c r="AV16" s="6"/>
      <c r="AW16" s="6"/>
      <c r="AX16" s="6"/>
      <c r="AY16" s="84">
        <f t="shared" ref="AY16" si="28">IFERROR(AK16+AQ16*0.01,"")</f>
        <v>3.62</v>
      </c>
    </row>
    <row r="17" spans="1:51" ht="20.100000000000001" customHeight="1" x14ac:dyDescent="0.2">
      <c r="A17" s="61"/>
      <c r="B17" s="167"/>
      <c r="C17" s="142" t="str">
        <f>IF(AND($L$5=""),"",$L$5)</f>
        <v>緑地G</v>
      </c>
      <c r="D17" s="143"/>
      <c r="E17" s="144"/>
      <c r="F17" s="142" t="str">
        <f>IF(AND($L$9=""),"",$L$9)</f>
        <v>緑地G</v>
      </c>
      <c r="G17" s="143"/>
      <c r="H17" s="144"/>
      <c r="I17" s="142" t="str">
        <f>IF(AND($L$13=""),"",$L$13)</f>
        <v>緑地G</v>
      </c>
      <c r="J17" s="143"/>
      <c r="K17" s="144"/>
      <c r="L17" s="66"/>
      <c r="M17" s="67"/>
      <c r="N17" s="68"/>
      <c r="O17" s="154" t="s">
        <v>25</v>
      </c>
      <c r="P17" s="155"/>
      <c r="Q17" s="156"/>
      <c r="R17" s="154" t="s">
        <v>25</v>
      </c>
      <c r="S17" s="155"/>
      <c r="T17" s="156"/>
      <c r="U17" s="154" t="s">
        <v>25</v>
      </c>
      <c r="V17" s="155"/>
      <c r="W17" s="156"/>
      <c r="X17" s="154" t="s">
        <v>25</v>
      </c>
      <c r="Y17" s="155"/>
      <c r="Z17" s="156"/>
      <c r="AA17" s="154" t="s">
        <v>25</v>
      </c>
      <c r="AB17" s="155"/>
      <c r="AC17" s="156"/>
      <c r="AD17" s="154" t="s">
        <v>26</v>
      </c>
      <c r="AE17" s="155"/>
      <c r="AF17" s="156"/>
      <c r="AG17" s="154" t="s">
        <v>25</v>
      </c>
      <c r="AH17" s="155"/>
      <c r="AI17" s="156"/>
      <c r="AJ17" s="76"/>
      <c r="AK17" s="76"/>
      <c r="AL17" s="76"/>
      <c r="AM17" s="76"/>
      <c r="AN17" s="76"/>
      <c r="AO17" s="76"/>
      <c r="AP17" s="76"/>
      <c r="AQ17" s="76"/>
      <c r="AR17" s="134"/>
      <c r="AS17" s="45"/>
      <c r="AT17" s="11"/>
      <c r="AV17" s="6"/>
      <c r="AW17" s="6"/>
      <c r="AX17" s="6"/>
      <c r="AY17" s="84"/>
    </row>
    <row r="18" spans="1:51" ht="20.100000000000001" customHeight="1" x14ac:dyDescent="0.2">
      <c r="A18" s="61"/>
      <c r="B18" s="167"/>
      <c r="C18" s="103" t="str">
        <f>IF(AND($L$6=""),"",$L$6)</f>
        <v/>
      </c>
      <c r="D18" s="104"/>
      <c r="E18" s="105"/>
      <c r="F18" s="103" t="str">
        <f>IF(AND($L$10=""),"",$L$10)</f>
        <v/>
      </c>
      <c r="G18" s="104"/>
      <c r="H18" s="105"/>
      <c r="I18" s="103" t="str">
        <f>IF(AND($L$14=""),"",$L$14)</f>
        <v/>
      </c>
      <c r="J18" s="104"/>
      <c r="K18" s="105"/>
      <c r="L18" s="66"/>
      <c r="M18" s="67"/>
      <c r="N18" s="68"/>
      <c r="O18" s="78"/>
      <c r="P18" s="79"/>
      <c r="Q18" s="80"/>
      <c r="R18" s="78"/>
      <c r="S18" s="79"/>
      <c r="T18" s="80"/>
      <c r="U18" s="78"/>
      <c r="V18" s="79"/>
      <c r="W18" s="80"/>
      <c r="X18" s="78"/>
      <c r="Y18" s="79"/>
      <c r="Z18" s="80"/>
      <c r="AA18" s="78"/>
      <c r="AB18" s="79"/>
      <c r="AC18" s="80"/>
      <c r="AD18" s="78"/>
      <c r="AE18" s="79"/>
      <c r="AF18" s="80"/>
      <c r="AG18" s="78"/>
      <c r="AH18" s="79"/>
      <c r="AI18" s="80"/>
      <c r="AJ18" s="76"/>
      <c r="AK18" s="76"/>
      <c r="AL18" s="76"/>
      <c r="AM18" s="76"/>
      <c r="AN18" s="76"/>
      <c r="AO18" s="76"/>
      <c r="AP18" s="76"/>
      <c r="AQ18" s="76"/>
      <c r="AR18" s="134"/>
      <c r="AS18" s="45"/>
      <c r="AT18" s="11"/>
      <c r="AV18" s="6"/>
      <c r="AW18" s="6"/>
      <c r="AX18" s="6"/>
      <c r="AY18" s="84"/>
    </row>
    <row r="19" spans="1:51" ht="24" customHeight="1" x14ac:dyDescent="0.2">
      <c r="A19" s="62"/>
      <c r="B19" s="168"/>
      <c r="C19" s="12">
        <f>IF(AND(N$7=""),"",N$7)</f>
        <v>0</v>
      </c>
      <c r="D19" s="16" t="str">
        <f>IF(AND($C19="",$E19=""),"",IF($C19&gt;$E19,"○",IF($C19=$E19,"△",IF($C19&lt;$E19,"●"))))</f>
        <v>●</v>
      </c>
      <c r="E19" s="17">
        <f>IF(AND(L$7=""),"",L$7)</f>
        <v>9</v>
      </c>
      <c r="F19" s="12">
        <f>IF(AND(N$11=""),"",N$11)</f>
        <v>2</v>
      </c>
      <c r="G19" s="16" t="str">
        <f>IF(AND($F19="",$H19=""),"",IF($F19&gt;$H19,"○",IF($F19=$H19,"△",IF($F19&lt;$H19,"●"))))</f>
        <v>△</v>
      </c>
      <c r="H19" s="17">
        <f>IF(AND(L$11=""),"",L$11)</f>
        <v>2</v>
      </c>
      <c r="I19" s="12">
        <f>IF(AND(N$15=""),"",N$15)</f>
        <v>0</v>
      </c>
      <c r="J19" s="16" t="str">
        <f>IF(AND($I19="",$K19=""),"",IF($I19&gt;$K19,"○",IF($I19=$K19,"△",IF($I19&lt;$K19,"●"))))</f>
        <v>●</v>
      </c>
      <c r="K19" s="17">
        <f>IF(AND(L$15=""),"",L$15)</f>
        <v>4</v>
      </c>
      <c r="L19" s="69"/>
      <c r="M19" s="70"/>
      <c r="N19" s="71"/>
      <c r="O19" s="33">
        <v>1</v>
      </c>
      <c r="P19" s="34" t="str">
        <f>IF(AND($O19="",$Q19=""),"",IF($O19&gt;$Q19,"○",IF($O19=$Q19,"△",IF($O19&lt;$Q19,"●"))))</f>
        <v>○</v>
      </c>
      <c r="Q19" s="35">
        <v>0</v>
      </c>
      <c r="R19" s="33">
        <v>0</v>
      </c>
      <c r="S19" s="34" t="str">
        <f>IF(AND($R19="",$T19=""),"",IF($R19&gt;$T19,"○",IF($R19=$T19,"△",IF($R19&lt;$T19,"●"))))</f>
        <v>●</v>
      </c>
      <c r="T19" s="35">
        <v>1</v>
      </c>
      <c r="U19" s="33">
        <v>0</v>
      </c>
      <c r="V19" s="34" t="str">
        <f>IF(AND($U19="",$W19=""),"",IF($U19&gt;$W19,"○",IF($U19=$W19,"△",IF($U19&lt;$W19,"●"))))</f>
        <v>●</v>
      </c>
      <c r="W19" s="35">
        <v>8</v>
      </c>
      <c r="X19" s="33">
        <v>1</v>
      </c>
      <c r="Y19" s="34" t="str">
        <f>IF(AND($X19="",$Z19=""),"",IF($X19&gt;$Z19,"○",IF($X19=$Z19,"△",IF($X19&lt;$Z19,"●"))))</f>
        <v>●</v>
      </c>
      <c r="Z19" s="35">
        <v>5</v>
      </c>
      <c r="AA19" s="33">
        <v>1</v>
      </c>
      <c r="AB19" s="34" t="str">
        <f>IF(AND($AA19="",$AC19=""),"",IF($AA19&gt;$AC19,"○",IF($AA19=$AC19,"△",IF($AA19&lt;$AC19,"●"))))</f>
        <v>●</v>
      </c>
      <c r="AC19" s="35">
        <v>3</v>
      </c>
      <c r="AD19" s="33">
        <v>1</v>
      </c>
      <c r="AE19" s="34" t="str">
        <f>IF(AND($AD19="",$AF19=""),"",IF($AD19&gt;$AF19,"○",IF($AD19=$AF19,"△",IF($AD19&lt;$AF19,"●"))))</f>
        <v>●</v>
      </c>
      <c r="AF19" s="35">
        <v>8</v>
      </c>
      <c r="AG19" s="33">
        <v>1</v>
      </c>
      <c r="AH19" s="34" t="str">
        <f>IF(AND($AG19="",$AI19=""),"",IF($AG19&gt;$AI19,"○",IF($AG19=$AI19,"△",IF($AG19&lt;$AI19,"●"))))</f>
        <v>●</v>
      </c>
      <c r="AI19" s="35">
        <v>5</v>
      </c>
      <c r="AJ19" s="77"/>
      <c r="AK19" s="77"/>
      <c r="AL19" s="77"/>
      <c r="AM19" s="77"/>
      <c r="AN19" s="77"/>
      <c r="AO19" s="77"/>
      <c r="AP19" s="77"/>
      <c r="AQ19" s="77"/>
      <c r="AR19" s="135"/>
      <c r="AS19" s="46">
        <f>COUNTIF(C19:AI19,"○")*3</f>
        <v>3</v>
      </c>
      <c r="AT19" s="13">
        <f>COUNTIF(C19:AI19,"△")*1</f>
        <v>1</v>
      </c>
      <c r="AU19" s="13">
        <f>COUNTIF(C19:AI19,"●")*0</f>
        <v>0</v>
      </c>
      <c r="AV19" s="14" t="str">
        <f>B16</f>
        <v>桜</v>
      </c>
      <c r="AW19" s="14"/>
      <c r="AX19" s="6"/>
      <c r="AY19" s="84"/>
    </row>
    <row r="20" spans="1:51" ht="20.100000000000001" customHeight="1" x14ac:dyDescent="0.2">
      <c r="A20" s="60">
        <v>5</v>
      </c>
      <c r="B20" s="166" t="s">
        <v>64</v>
      </c>
      <c r="C20" s="145">
        <f>IF(AND($O$4=""),"",$O$4)</f>
        <v>42854</v>
      </c>
      <c r="D20" s="146"/>
      <c r="E20" s="147"/>
      <c r="F20" s="145">
        <f>IF(AND($O$8=""),"",$O$8)</f>
        <v>42904</v>
      </c>
      <c r="G20" s="146"/>
      <c r="H20" s="147"/>
      <c r="I20" s="145">
        <f>IF(AND($O$12=""),"",$O$12)</f>
        <v>42841</v>
      </c>
      <c r="J20" s="146"/>
      <c r="K20" s="147"/>
      <c r="L20" s="145">
        <f>IF(AND($O$16=""),"",$O$16)</f>
        <v>42854</v>
      </c>
      <c r="M20" s="146"/>
      <c r="N20" s="147"/>
      <c r="O20" s="63"/>
      <c r="P20" s="64"/>
      <c r="Q20" s="65"/>
      <c r="R20" s="151">
        <v>42827</v>
      </c>
      <c r="S20" s="152"/>
      <c r="T20" s="153"/>
      <c r="U20" s="151">
        <v>42827</v>
      </c>
      <c r="V20" s="152"/>
      <c r="W20" s="153"/>
      <c r="X20" s="151">
        <v>42841</v>
      </c>
      <c r="Y20" s="152"/>
      <c r="Z20" s="153"/>
      <c r="AA20" s="151">
        <v>42858</v>
      </c>
      <c r="AB20" s="152"/>
      <c r="AC20" s="153"/>
      <c r="AD20" s="151">
        <v>42889</v>
      </c>
      <c r="AE20" s="152"/>
      <c r="AF20" s="153"/>
      <c r="AG20" s="151">
        <v>42858</v>
      </c>
      <c r="AH20" s="152"/>
      <c r="AI20" s="153"/>
      <c r="AJ20" s="75">
        <f t="shared" si="8"/>
        <v>10</v>
      </c>
      <c r="AK20" s="75">
        <f t="shared" si="17"/>
        <v>0</v>
      </c>
      <c r="AL20" s="75">
        <f t="shared" ref="AL20" si="29">IF(AND($D23="",$G23="",$J23="",$J23="",$M23="",$P23="",$S23="",$V23="",$Y23="",$AB23="",$AE23="",$AH23=""),"",COUNTIF(C23:AI23,"○"))</f>
        <v>0</v>
      </c>
      <c r="AM20" s="75">
        <f t="shared" ref="AM20" si="30">IF(AND($D23="",$G23="",$J23="",$J23="",$M23="",$P23="",$S23="",$V23="",$Y23="",$AB23="",$AE23="",$AH23=""),"",COUNTIF(C23:AI23,"●"))</f>
        <v>10</v>
      </c>
      <c r="AN20" s="75">
        <f t="shared" ref="AN20" si="31">IF(AND($D23="",$G23="",$J23="",$J23="",$M23="",$P23="",$S23="",$V23="",$Y23="",$AB23="",$AE23="",$AH23=""),"",COUNTIF(C23:AI23,"△"))</f>
        <v>0</v>
      </c>
      <c r="AO20" s="75">
        <f t="shared" si="21"/>
        <v>4</v>
      </c>
      <c r="AP20" s="75">
        <f t="shared" si="22"/>
        <v>57</v>
      </c>
      <c r="AQ20" s="75">
        <f t="shared" si="23"/>
        <v>-53</v>
      </c>
      <c r="AR20" s="133">
        <f>IF(AND($AJ20=""),"",RANK(AY20,AY$4:AY$47))</f>
        <v>11</v>
      </c>
      <c r="AS20" s="45"/>
      <c r="AT20" s="11"/>
      <c r="AV20" s="6"/>
      <c r="AW20" s="6"/>
      <c r="AX20" s="6"/>
      <c r="AY20" s="84">
        <f t="shared" ref="AY20" si="32">IFERROR(AK20+AQ20*0.01,"")</f>
        <v>-0.53</v>
      </c>
    </row>
    <row r="21" spans="1:51" ht="20.100000000000001" customHeight="1" x14ac:dyDescent="0.2">
      <c r="A21" s="61"/>
      <c r="B21" s="167"/>
      <c r="C21" s="142" t="str">
        <f>IF(AND($O$5=""),"",$O$5)</f>
        <v>緑地G</v>
      </c>
      <c r="D21" s="143"/>
      <c r="E21" s="144"/>
      <c r="F21" s="142" t="str">
        <f>IF(AND($O$9=""),"",$O$9)</f>
        <v>緑地G</v>
      </c>
      <c r="G21" s="143"/>
      <c r="H21" s="144"/>
      <c r="I21" s="142" t="str">
        <f>IF(AND($O$13=""),"",$O$13)</f>
        <v>緑地G</v>
      </c>
      <c r="J21" s="143"/>
      <c r="K21" s="144"/>
      <c r="L21" s="142" t="str">
        <f>IF(AND($O$17=""),"",$O$17)</f>
        <v>緑地G</v>
      </c>
      <c r="M21" s="143"/>
      <c r="N21" s="144"/>
      <c r="O21" s="66"/>
      <c r="P21" s="67"/>
      <c r="Q21" s="68"/>
      <c r="R21" s="154" t="s">
        <v>25</v>
      </c>
      <c r="S21" s="155"/>
      <c r="T21" s="156"/>
      <c r="U21" s="154" t="s">
        <v>25</v>
      </c>
      <c r="V21" s="155"/>
      <c r="W21" s="156"/>
      <c r="X21" s="154" t="s">
        <v>25</v>
      </c>
      <c r="Y21" s="155"/>
      <c r="Z21" s="156"/>
      <c r="AA21" s="154" t="s">
        <v>25</v>
      </c>
      <c r="AB21" s="155"/>
      <c r="AC21" s="156"/>
      <c r="AD21" s="154" t="s">
        <v>25</v>
      </c>
      <c r="AE21" s="155"/>
      <c r="AF21" s="156"/>
      <c r="AG21" s="154" t="s">
        <v>25</v>
      </c>
      <c r="AH21" s="155"/>
      <c r="AI21" s="156"/>
      <c r="AJ21" s="76"/>
      <c r="AK21" s="76"/>
      <c r="AL21" s="76"/>
      <c r="AM21" s="76"/>
      <c r="AN21" s="76"/>
      <c r="AO21" s="76"/>
      <c r="AP21" s="76"/>
      <c r="AQ21" s="76"/>
      <c r="AR21" s="134"/>
      <c r="AS21" s="45"/>
      <c r="AT21" s="11"/>
      <c r="AV21" s="6"/>
      <c r="AW21" s="6"/>
      <c r="AX21" s="6"/>
      <c r="AY21" s="84"/>
    </row>
    <row r="22" spans="1:51" ht="20.100000000000001" customHeight="1" x14ac:dyDescent="0.2">
      <c r="A22" s="61"/>
      <c r="B22" s="167"/>
      <c r="C22" s="103" t="str">
        <f>IF(AND($O$6=""),"",$O$6)</f>
        <v/>
      </c>
      <c r="D22" s="104"/>
      <c r="E22" s="105"/>
      <c r="F22" s="103" t="str">
        <f>IF(AND($O$10=""),"",$O$10)</f>
        <v/>
      </c>
      <c r="G22" s="104"/>
      <c r="H22" s="105"/>
      <c r="I22" s="103" t="str">
        <f>IF(AND($O$14=""),"",$O$14)</f>
        <v/>
      </c>
      <c r="J22" s="104"/>
      <c r="K22" s="105"/>
      <c r="L22" s="103" t="str">
        <f>IF(AND($O$18=""),"",$O$18)</f>
        <v/>
      </c>
      <c r="M22" s="104"/>
      <c r="N22" s="105"/>
      <c r="O22" s="66"/>
      <c r="P22" s="67"/>
      <c r="Q22" s="68"/>
      <c r="R22" s="78"/>
      <c r="S22" s="79"/>
      <c r="T22" s="80"/>
      <c r="U22" s="78"/>
      <c r="V22" s="79"/>
      <c r="W22" s="80"/>
      <c r="X22" s="78"/>
      <c r="Y22" s="79"/>
      <c r="Z22" s="80"/>
      <c r="AA22" s="78"/>
      <c r="AB22" s="79"/>
      <c r="AC22" s="80"/>
      <c r="AD22" s="78"/>
      <c r="AE22" s="79"/>
      <c r="AF22" s="80"/>
      <c r="AG22" s="78"/>
      <c r="AH22" s="79"/>
      <c r="AI22" s="80"/>
      <c r="AJ22" s="76"/>
      <c r="AK22" s="76"/>
      <c r="AL22" s="76"/>
      <c r="AM22" s="76"/>
      <c r="AN22" s="76"/>
      <c r="AO22" s="76"/>
      <c r="AP22" s="76"/>
      <c r="AQ22" s="76"/>
      <c r="AR22" s="134"/>
      <c r="AS22" s="45"/>
      <c r="AT22" s="11"/>
      <c r="AV22" s="6"/>
      <c r="AW22" s="6"/>
      <c r="AX22" s="6"/>
      <c r="AY22" s="84"/>
    </row>
    <row r="23" spans="1:51" ht="24" customHeight="1" x14ac:dyDescent="0.2">
      <c r="A23" s="62"/>
      <c r="B23" s="168"/>
      <c r="C23" s="12">
        <f>IF(AND($Q$7=""),"",$Q$7)</f>
        <v>0</v>
      </c>
      <c r="D23" s="16" t="str">
        <f>IF(AND($C23="",$E23=""),"",IF($C23&gt;$E23,"○",IF($C23=$E23,"△",IF($C23&lt;$E23,"●"))))</f>
        <v>●</v>
      </c>
      <c r="E23" s="17">
        <f>IF(AND($O$7=""),"",$O$7)</f>
        <v>16</v>
      </c>
      <c r="F23" s="12">
        <f>IF(AND(Q$11=""),"",Q$11)</f>
        <v>0</v>
      </c>
      <c r="G23" s="16" t="str">
        <f>IF(AND($F23="",$H23=""),"",IF($F23&gt;$H23,"○",IF($F23=$H23,"△",IF($F23&lt;$H23,"●"))))</f>
        <v>●</v>
      </c>
      <c r="H23" s="17">
        <f>IF(AND(O$11=""),"",O$11)</f>
        <v>3</v>
      </c>
      <c r="I23" s="12">
        <f>IF(AND($Q$15=""),"",$Q$15)</f>
        <v>0</v>
      </c>
      <c r="J23" s="16" t="str">
        <f>IF(AND($I23="",$K23=""),"",IF($I23&gt;$K23,"○",IF($I23=$K23,"△",IF($I23&lt;$K23,"●"))))</f>
        <v>●</v>
      </c>
      <c r="K23" s="17">
        <f>IF(AND($O$15=""),"",$O$15)</f>
        <v>7</v>
      </c>
      <c r="L23" s="12">
        <f>IF(AND($Q$19=""),"",$Q$19)</f>
        <v>0</v>
      </c>
      <c r="M23" s="16" t="str">
        <f>IF(AND($L23="",$N23=""),"",IF($L23&gt;$N23,"○",IF($L23=$N23,"△",IF($L23&lt;$N23,"●"))))</f>
        <v>●</v>
      </c>
      <c r="N23" s="17">
        <f>IF(AND($O$19=""),"",$O$19)</f>
        <v>1</v>
      </c>
      <c r="O23" s="69"/>
      <c r="P23" s="70"/>
      <c r="Q23" s="71"/>
      <c r="R23" s="33">
        <v>0</v>
      </c>
      <c r="S23" s="34" t="str">
        <f>IF(AND($R23="",$T23=""),"",IF($R23&gt;$T23,"○",IF($R23=$T23,"△",IF($R23&lt;$T23,"●"))))</f>
        <v>●</v>
      </c>
      <c r="T23" s="35">
        <v>7</v>
      </c>
      <c r="U23" s="33">
        <v>1</v>
      </c>
      <c r="V23" s="34" t="str">
        <f>IF(AND($U23="",$W23=""),"",IF($U23&gt;$W23,"○",IF($U23=$W23,"△",IF($U23&lt;$W23,"●"))))</f>
        <v>●</v>
      </c>
      <c r="W23" s="35">
        <v>10</v>
      </c>
      <c r="X23" s="33">
        <v>0</v>
      </c>
      <c r="Y23" s="34" t="str">
        <f>IF(AND($X23="",$Z23=""),"",IF($X23&gt;$Z23,"○",IF($X23=$Z23,"△",IF($X23&lt;$Z23,"●"))))</f>
        <v>●</v>
      </c>
      <c r="Z23" s="35">
        <v>2</v>
      </c>
      <c r="AA23" s="33">
        <v>0</v>
      </c>
      <c r="AB23" s="34" t="str">
        <f>IF(AND($AA23="",$AC23=""),"",IF($AA23&gt;$AC23,"○",IF($AA23=$AC23,"△",IF($AA23&lt;$AC23,"●"))))</f>
        <v>●</v>
      </c>
      <c r="AC23" s="35">
        <v>4</v>
      </c>
      <c r="AD23" s="33">
        <v>1</v>
      </c>
      <c r="AE23" s="34" t="str">
        <f>IF(AND($AD23="",$AF23=""),"",IF($AD23&gt;$AF23,"○",IF($AD23=$AF23,"△",IF($AD23&lt;$AF23,"●"))))</f>
        <v>●</v>
      </c>
      <c r="AF23" s="35">
        <v>4</v>
      </c>
      <c r="AG23" s="33">
        <v>2</v>
      </c>
      <c r="AH23" s="34" t="str">
        <f>IF(AND($AG23="",$AI23=""),"",IF($AG23&gt;$AI23,"○",IF($AG23=$AI23,"△",IF($AG23&lt;$AI23,"●"))))</f>
        <v>●</v>
      </c>
      <c r="AI23" s="35">
        <v>3</v>
      </c>
      <c r="AJ23" s="77"/>
      <c r="AK23" s="77"/>
      <c r="AL23" s="77"/>
      <c r="AM23" s="77"/>
      <c r="AN23" s="77"/>
      <c r="AO23" s="77"/>
      <c r="AP23" s="77"/>
      <c r="AQ23" s="77"/>
      <c r="AR23" s="135"/>
      <c r="AS23" s="46">
        <f>COUNTIF(C23:AI23,"○")*3</f>
        <v>0</v>
      </c>
      <c r="AT23" s="13">
        <f>COUNTIF(C23:AI23,"△")*1</f>
        <v>0</v>
      </c>
      <c r="AU23" s="13">
        <f>COUNTIF(C23:AI23,"●")*0</f>
        <v>0</v>
      </c>
      <c r="AV23" s="14" t="str">
        <f>B20</f>
        <v>玉川</v>
      </c>
      <c r="AW23" s="14"/>
      <c r="AX23" s="6"/>
      <c r="AY23" s="84"/>
    </row>
    <row r="24" spans="1:51" ht="20.100000000000001" customHeight="1" x14ac:dyDescent="0.2">
      <c r="A24" s="60">
        <v>6</v>
      </c>
      <c r="B24" s="166" t="s">
        <v>65</v>
      </c>
      <c r="C24" s="145">
        <f>IF(AND($R$4=""),"",$R$4)</f>
        <v>42854</v>
      </c>
      <c r="D24" s="146"/>
      <c r="E24" s="147"/>
      <c r="F24" s="145">
        <f>IF(AND($R$8=""),"",$R$8)</f>
        <v>42875</v>
      </c>
      <c r="G24" s="146"/>
      <c r="H24" s="147"/>
      <c r="I24" s="145">
        <f>IF(AND($R$12=""),"",$R$12)</f>
        <v>42889</v>
      </c>
      <c r="J24" s="146"/>
      <c r="K24" s="147"/>
      <c r="L24" s="145">
        <f>IF(AND($R$16=""),"",$R$16)</f>
        <v>42854</v>
      </c>
      <c r="M24" s="146"/>
      <c r="N24" s="147"/>
      <c r="O24" s="145">
        <f>IF(AND($R$20=""),"",$R$20)</f>
        <v>42827</v>
      </c>
      <c r="P24" s="146"/>
      <c r="Q24" s="147"/>
      <c r="R24" s="63"/>
      <c r="S24" s="64"/>
      <c r="T24" s="65"/>
      <c r="U24" s="151">
        <v>42910</v>
      </c>
      <c r="V24" s="152"/>
      <c r="W24" s="153"/>
      <c r="X24" s="151">
        <v>42827</v>
      </c>
      <c r="Y24" s="152"/>
      <c r="Z24" s="153"/>
      <c r="AA24" s="151">
        <v>42858</v>
      </c>
      <c r="AB24" s="152"/>
      <c r="AC24" s="153"/>
      <c r="AD24" s="151">
        <v>42889</v>
      </c>
      <c r="AE24" s="152"/>
      <c r="AF24" s="153"/>
      <c r="AG24" s="151">
        <v>42858</v>
      </c>
      <c r="AH24" s="152"/>
      <c r="AI24" s="153"/>
      <c r="AJ24" s="75">
        <f t="shared" si="8"/>
        <v>10</v>
      </c>
      <c r="AK24" s="75">
        <f t="shared" si="17"/>
        <v>16</v>
      </c>
      <c r="AL24" s="75">
        <f t="shared" ref="AL24" si="33">IF(AND($D27="",$G27="",$J27="",$J27="",$M27="",$P27="",$S27="",$V27="",$Y27="",$AB27="",$AE27="",$AH27=""),"",COUNTIF(C27:AI27,"○"))</f>
        <v>5</v>
      </c>
      <c r="AM24" s="75">
        <f t="shared" ref="AM24" si="34">IF(AND($D27="",$G27="",$J27="",$J27="",$M27="",$P27="",$S27="",$V27="",$Y27="",$AB27="",$AE27="",$AH27=""),"",COUNTIF(C27:AI27,"●"))</f>
        <v>4</v>
      </c>
      <c r="AN24" s="75">
        <f t="shared" ref="AN24" si="35">IF(AND($D27="",$G27="",$J27="",$J27="",$M27="",$P27="",$S27="",$V27="",$Y27="",$AB27="",$AE27="",$AH27=""),"",COUNTIF(C27:AI27,"△"))</f>
        <v>1</v>
      </c>
      <c r="AO24" s="75">
        <f t="shared" si="21"/>
        <v>18</v>
      </c>
      <c r="AP24" s="75">
        <f t="shared" si="22"/>
        <v>15</v>
      </c>
      <c r="AQ24" s="75">
        <f t="shared" si="23"/>
        <v>3</v>
      </c>
      <c r="AR24" s="133">
        <f>IF(AND($AJ24=""),"",RANK(AY24,AY$4:AY$47))</f>
        <v>6</v>
      </c>
      <c r="AS24" s="45"/>
      <c r="AT24" s="11"/>
      <c r="AV24" s="6"/>
      <c r="AW24" s="6"/>
      <c r="AX24" s="6"/>
      <c r="AY24" s="84">
        <f t="shared" ref="AY24" si="36">IFERROR(AK24+AQ24*0.01,"")</f>
        <v>16.03</v>
      </c>
    </row>
    <row r="25" spans="1:51" ht="20.100000000000001" customHeight="1" x14ac:dyDescent="0.2">
      <c r="A25" s="61"/>
      <c r="B25" s="167"/>
      <c r="C25" s="142" t="str">
        <f>IF(AND($R$5=""),"",$R$5)</f>
        <v>緑地G</v>
      </c>
      <c r="D25" s="143"/>
      <c r="E25" s="144"/>
      <c r="F25" s="142" t="str">
        <f>IF(AND($R$9=""),"",$R$9)</f>
        <v>緑地GＧ</v>
      </c>
      <c r="G25" s="143"/>
      <c r="H25" s="144"/>
      <c r="I25" s="142" t="str">
        <f>IF(AND($R$13=""),"",$R$13)</f>
        <v>緑地G</v>
      </c>
      <c r="J25" s="143"/>
      <c r="K25" s="144"/>
      <c r="L25" s="142" t="str">
        <f>IF(AND($R$17=""),"",$R$17)</f>
        <v>緑地G</v>
      </c>
      <c r="M25" s="143"/>
      <c r="N25" s="144"/>
      <c r="O25" s="142" t="str">
        <f>IF(AND($R$21=""),"",$R$21)</f>
        <v>緑地G</v>
      </c>
      <c r="P25" s="143"/>
      <c r="Q25" s="144"/>
      <c r="R25" s="66"/>
      <c r="S25" s="67"/>
      <c r="T25" s="68"/>
      <c r="U25" s="154" t="s">
        <v>125</v>
      </c>
      <c r="V25" s="155"/>
      <c r="W25" s="156"/>
      <c r="X25" s="154" t="s">
        <v>25</v>
      </c>
      <c r="Y25" s="155"/>
      <c r="Z25" s="156"/>
      <c r="AA25" s="154" t="s">
        <v>25</v>
      </c>
      <c r="AB25" s="155"/>
      <c r="AC25" s="156"/>
      <c r="AD25" s="154" t="s">
        <v>25</v>
      </c>
      <c r="AE25" s="155"/>
      <c r="AF25" s="156"/>
      <c r="AG25" s="154" t="s">
        <v>25</v>
      </c>
      <c r="AH25" s="155"/>
      <c r="AI25" s="156"/>
      <c r="AJ25" s="76"/>
      <c r="AK25" s="76"/>
      <c r="AL25" s="76"/>
      <c r="AM25" s="76"/>
      <c r="AN25" s="76"/>
      <c r="AO25" s="76"/>
      <c r="AP25" s="76"/>
      <c r="AQ25" s="76"/>
      <c r="AR25" s="134"/>
      <c r="AS25" s="45"/>
      <c r="AT25" s="11"/>
      <c r="AV25" s="6"/>
      <c r="AW25" s="6"/>
      <c r="AX25" s="6"/>
      <c r="AY25" s="84"/>
    </row>
    <row r="26" spans="1:51" ht="20.100000000000001" customHeight="1" x14ac:dyDescent="0.2">
      <c r="A26" s="61"/>
      <c r="B26" s="167"/>
      <c r="C26" s="103" t="str">
        <f>IF(AND($R$6=""),"",$R$6)</f>
        <v/>
      </c>
      <c r="D26" s="104"/>
      <c r="E26" s="105"/>
      <c r="F26" s="103" t="str">
        <f>IF(AND($R$10=""),"",$R$10)</f>
        <v/>
      </c>
      <c r="G26" s="104"/>
      <c r="H26" s="105"/>
      <c r="I26" s="103" t="str">
        <f>IF(AND($R$14=""),"",$R$14)</f>
        <v/>
      </c>
      <c r="J26" s="104"/>
      <c r="K26" s="105"/>
      <c r="L26" s="103" t="str">
        <f>IF(AND($R$18=""),"",$R$18)</f>
        <v/>
      </c>
      <c r="M26" s="104"/>
      <c r="N26" s="105"/>
      <c r="O26" s="103" t="str">
        <f>IF(AND($R$22=""),"",$R$22)</f>
        <v/>
      </c>
      <c r="P26" s="104"/>
      <c r="Q26" s="105"/>
      <c r="R26" s="66"/>
      <c r="S26" s="67"/>
      <c r="T26" s="68"/>
      <c r="U26" s="78"/>
      <c r="V26" s="79"/>
      <c r="W26" s="80"/>
      <c r="X26" s="78"/>
      <c r="Y26" s="79"/>
      <c r="Z26" s="80"/>
      <c r="AA26" s="78"/>
      <c r="AB26" s="79"/>
      <c r="AC26" s="80"/>
      <c r="AD26" s="78"/>
      <c r="AE26" s="79"/>
      <c r="AF26" s="80"/>
      <c r="AG26" s="78"/>
      <c r="AH26" s="79"/>
      <c r="AI26" s="80"/>
      <c r="AJ26" s="76"/>
      <c r="AK26" s="76"/>
      <c r="AL26" s="76"/>
      <c r="AM26" s="76"/>
      <c r="AN26" s="76"/>
      <c r="AO26" s="76"/>
      <c r="AP26" s="76"/>
      <c r="AQ26" s="76"/>
      <c r="AR26" s="134"/>
      <c r="AS26" s="45"/>
      <c r="AT26" s="11"/>
      <c r="AV26" s="6"/>
      <c r="AW26" s="6"/>
      <c r="AX26" s="6"/>
      <c r="AY26" s="84"/>
    </row>
    <row r="27" spans="1:51" ht="24" customHeight="1" x14ac:dyDescent="0.2">
      <c r="A27" s="62"/>
      <c r="B27" s="168"/>
      <c r="C27" s="12">
        <f>IF(AND($T$7=""),"",$T$7)</f>
        <v>1</v>
      </c>
      <c r="D27" s="16" t="str">
        <f>IF(AND($C27="",$E27=""),"",IF($C27&gt;$E27,"○",IF($C27=$E27,"△",IF($C27&lt;$E27,"●"))))</f>
        <v>○</v>
      </c>
      <c r="E27" s="17">
        <f>IF(AND($R$7=""),"",$R$7)</f>
        <v>0</v>
      </c>
      <c r="F27" s="12">
        <f>IF(AND(T$11=""),"",T$11)</f>
        <v>1</v>
      </c>
      <c r="G27" s="16" t="str">
        <f>IF(AND($F27="",$H27=""),"",IF($F27&gt;$H27,"○",IF($F27=$H27,"△",IF($F27&lt;$H27,"●"))))</f>
        <v>△</v>
      </c>
      <c r="H27" s="17">
        <f>IF(AND(R$11=""),"",R$11)</f>
        <v>1</v>
      </c>
      <c r="I27" s="12">
        <f>IF(AND($T$15=""),"",$T$15)</f>
        <v>0</v>
      </c>
      <c r="J27" s="16" t="str">
        <f>IF(AND($I27="",$K27=""),"",IF($I27&gt;$K27,"○",IF($I27=$K27,"△",IF($I27&lt;$K27,"●"))))</f>
        <v>●</v>
      </c>
      <c r="K27" s="17">
        <f>IF(AND($R$15=""),"",$R$15)</f>
        <v>1</v>
      </c>
      <c r="L27" s="12">
        <f>IF(AND($T$19=""),"",$T$19)</f>
        <v>1</v>
      </c>
      <c r="M27" s="16" t="str">
        <f>IF(AND($L27="",$N27=""),"",IF($L27&gt;$N27,"○",IF($L27=$N27,"△",IF($L27&lt;$N27,"●"))))</f>
        <v>○</v>
      </c>
      <c r="N27" s="17">
        <f>IF(AND($R$19=""),"",$R$19)</f>
        <v>0</v>
      </c>
      <c r="O27" s="12">
        <f>IF(AND($T$23=""),"",$T$23)</f>
        <v>7</v>
      </c>
      <c r="P27" s="16" t="str">
        <f>IF(AND($O27="",$Q27=""),"",IF($O27&gt;$Q27,"○",IF($O27=$Q27,"△",IF($O27&lt;$Q27,"●"))))</f>
        <v>○</v>
      </c>
      <c r="Q27" s="17">
        <f>IF(AND($R$23=""),"",$R$23)</f>
        <v>0</v>
      </c>
      <c r="R27" s="69"/>
      <c r="S27" s="70"/>
      <c r="T27" s="71"/>
      <c r="U27" s="33">
        <v>1</v>
      </c>
      <c r="V27" s="34" t="str">
        <f>IF(AND($U27="",$W27=""),"",IF($U27&gt;$W27,"○",IF($U27=$W27,"△",IF($U27&lt;$W27,"●"))))</f>
        <v>●</v>
      </c>
      <c r="W27" s="35">
        <v>4</v>
      </c>
      <c r="X27" s="33">
        <v>2</v>
      </c>
      <c r="Y27" s="34" t="str">
        <f>IF(AND($X27="",$Z27=""),"",IF($X27&gt;$Z27,"○",IF($X27=$Z27,"△",IF($X27&lt;$Z27,"●"))))</f>
        <v>●</v>
      </c>
      <c r="Z27" s="35">
        <v>3</v>
      </c>
      <c r="AA27" s="33">
        <v>0</v>
      </c>
      <c r="AB27" s="34" t="str">
        <f>IF(AND($AA27="",$AC27=""),"",IF($AA27&gt;$AC27,"○",IF($AA27=$AC27,"△",IF($AA27&lt;$AC27,"●"))))</f>
        <v>●</v>
      </c>
      <c r="AC27" s="35">
        <v>6</v>
      </c>
      <c r="AD27" s="33">
        <v>2</v>
      </c>
      <c r="AE27" s="34" t="str">
        <f>IF(AND($AD27="",$AF27=""),"",IF($AD27&gt;$AF27,"○",IF($AD27=$AF27,"△",IF($AD27&lt;$AF27,"●"))))</f>
        <v>○</v>
      </c>
      <c r="AF27" s="35">
        <v>0</v>
      </c>
      <c r="AG27" s="33">
        <v>3</v>
      </c>
      <c r="AH27" s="34" t="str">
        <f>IF(AND($AG27="",$AI27=""),"",IF($AG27&gt;$AI27,"○",IF($AG27=$AI27,"△",IF($AG27&lt;$AI27,"●"))))</f>
        <v>○</v>
      </c>
      <c r="AI27" s="35">
        <v>0</v>
      </c>
      <c r="AJ27" s="77"/>
      <c r="AK27" s="77"/>
      <c r="AL27" s="77"/>
      <c r="AM27" s="77"/>
      <c r="AN27" s="77"/>
      <c r="AO27" s="77"/>
      <c r="AP27" s="77"/>
      <c r="AQ27" s="77"/>
      <c r="AR27" s="135"/>
      <c r="AS27" s="46">
        <f>COUNTIF(C27:AI27,"○")*3</f>
        <v>15</v>
      </c>
      <c r="AT27" s="13">
        <f>COUNTIF(C27:AI27,"△")*1</f>
        <v>1</v>
      </c>
      <c r="AU27" s="13">
        <f>COUNTIF(C27:AI27,"●")*0</f>
        <v>0</v>
      </c>
      <c r="AV27" s="14" t="str">
        <f>B24</f>
        <v>松原</v>
      </c>
      <c r="AW27" s="14"/>
      <c r="AX27" s="6"/>
      <c r="AY27" s="84"/>
    </row>
    <row r="28" spans="1:51" ht="20.100000000000001" customHeight="1" x14ac:dyDescent="0.2">
      <c r="A28" s="60">
        <v>7</v>
      </c>
      <c r="B28" s="166" t="s">
        <v>66</v>
      </c>
      <c r="C28" s="145">
        <f>IF(AND($U$4=""),"",$U$4)</f>
        <v>42904</v>
      </c>
      <c r="D28" s="146"/>
      <c r="E28" s="147"/>
      <c r="F28" s="145">
        <f>IF(AND($U$8=""),"",$U$8)</f>
        <v>42858</v>
      </c>
      <c r="G28" s="146"/>
      <c r="H28" s="147"/>
      <c r="I28" s="145">
        <f>IF(AND($U$12=""),"",$U$12)</f>
        <v>42858</v>
      </c>
      <c r="J28" s="146"/>
      <c r="K28" s="147"/>
      <c r="L28" s="145">
        <f>IF(AND($U$16=""),"",$U$16)</f>
        <v>42889</v>
      </c>
      <c r="M28" s="146"/>
      <c r="N28" s="147"/>
      <c r="O28" s="145">
        <f>IF(AND($U$20=""),"",$U$20)</f>
        <v>42827</v>
      </c>
      <c r="P28" s="146"/>
      <c r="Q28" s="147"/>
      <c r="R28" s="145">
        <f>IF(AND($U$24=""),"",$U$24)</f>
        <v>42910</v>
      </c>
      <c r="S28" s="146"/>
      <c r="T28" s="147"/>
      <c r="U28" s="63"/>
      <c r="V28" s="64"/>
      <c r="W28" s="65"/>
      <c r="X28" s="151">
        <v>42827</v>
      </c>
      <c r="Y28" s="152"/>
      <c r="Z28" s="153"/>
      <c r="AA28" s="151">
        <v>42854</v>
      </c>
      <c r="AB28" s="152"/>
      <c r="AC28" s="153"/>
      <c r="AD28" s="151">
        <v>42854</v>
      </c>
      <c r="AE28" s="152"/>
      <c r="AF28" s="153"/>
      <c r="AG28" s="151">
        <v>42841</v>
      </c>
      <c r="AH28" s="152"/>
      <c r="AI28" s="153"/>
      <c r="AJ28" s="75">
        <f t="shared" si="8"/>
        <v>10</v>
      </c>
      <c r="AK28" s="75">
        <f t="shared" si="17"/>
        <v>25</v>
      </c>
      <c r="AL28" s="75">
        <f t="shared" ref="AL28" si="37">IF(AND($D31="",$G31="",$J31="",$J31="",$M31="",$P31="",$S31="",$V31="",$Y31="",$AB31="",$AE31="",$AH31=""),"",COUNTIF(C31:AI31,"○"))</f>
        <v>8</v>
      </c>
      <c r="AM28" s="75">
        <f t="shared" ref="AM28" si="38">IF(AND($D31="",$G31="",$J31="",$J31="",$M31="",$P31="",$S31="",$V31="",$Y31="",$AB31="",$AE31="",$AH31=""),"",COUNTIF(C31:AI31,"●"))</f>
        <v>1</v>
      </c>
      <c r="AN28" s="75">
        <f t="shared" ref="AN28" si="39">IF(AND($D31="",$G31="",$J31="",$J31="",$M31="",$P31="",$S31="",$V31="",$Y31="",$AB31="",$AE31="",$AH31=""),"",COUNTIF(C31:AI31,"△"))</f>
        <v>1</v>
      </c>
      <c r="AO28" s="75">
        <f t="shared" si="21"/>
        <v>38</v>
      </c>
      <c r="AP28" s="75">
        <f t="shared" si="22"/>
        <v>9</v>
      </c>
      <c r="AQ28" s="75">
        <f t="shared" si="23"/>
        <v>29</v>
      </c>
      <c r="AR28" s="133">
        <f>IF(AND($AJ28=""),"",RANK(AY28,AY$4:AY$47))</f>
        <v>2</v>
      </c>
      <c r="AS28" s="45"/>
      <c r="AT28" s="11"/>
      <c r="AV28" s="6"/>
      <c r="AW28" s="6"/>
      <c r="AX28" s="6"/>
      <c r="AY28" s="84">
        <f t="shared" ref="AY28" si="40">IFERROR(AK28+AQ28*0.01,"")</f>
        <v>25.29</v>
      </c>
    </row>
    <row r="29" spans="1:51" ht="20.100000000000001" customHeight="1" x14ac:dyDescent="0.2">
      <c r="A29" s="61"/>
      <c r="B29" s="167"/>
      <c r="C29" s="142" t="str">
        <f>IF(AND($U$5=""),"",$U$5)</f>
        <v>緑地G</v>
      </c>
      <c r="D29" s="143"/>
      <c r="E29" s="144"/>
      <c r="F29" s="142" t="str">
        <f>IF(AND($U$9=""),"",$U$9)</f>
        <v>緑地G</v>
      </c>
      <c r="G29" s="143"/>
      <c r="H29" s="144"/>
      <c r="I29" s="142" t="str">
        <f>IF(AND($U$13=""),"",$U$13)</f>
        <v>緑地G</v>
      </c>
      <c r="J29" s="143"/>
      <c r="K29" s="144"/>
      <c r="L29" s="142" t="str">
        <f>IF(AND($U$17=""),"",$U$17)</f>
        <v>緑地G</v>
      </c>
      <c r="M29" s="143"/>
      <c r="N29" s="144"/>
      <c r="O29" s="142" t="str">
        <f>IF(AND($U$21=""),"",$U$21)</f>
        <v>緑地G</v>
      </c>
      <c r="P29" s="143"/>
      <c r="Q29" s="144"/>
      <c r="R29" s="142" t="str">
        <f>IF(AND($U$25=""),"",$U$25)</f>
        <v>緑地G</v>
      </c>
      <c r="S29" s="143"/>
      <c r="T29" s="144"/>
      <c r="U29" s="66"/>
      <c r="V29" s="67"/>
      <c r="W29" s="68"/>
      <c r="X29" s="154" t="s">
        <v>25</v>
      </c>
      <c r="Y29" s="155"/>
      <c r="Z29" s="156"/>
      <c r="AA29" s="154" t="s">
        <v>25</v>
      </c>
      <c r="AB29" s="155"/>
      <c r="AC29" s="156"/>
      <c r="AD29" s="154" t="s">
        <v>25</v>
      </c>
      <c r="AE29" s="155"/>
      <c r="AF29" s="156"/>
      <c r="AG29" s="154" t="s">
        <v>25</v>
      </c>
      <c r="AH29" s="155"/>
      <c r="AI29" s="156"/>
      <c r="AJ29" s="76"/>
      <c r="AK29" s="76"/>
      <c r="AL29" s="76"/>
      <c r="AM29" s="76"/>
      <c r="AN29" s="76"/>
      <c r="AO29" s="76"/>
      <c r="AP29" s="76"/>
      <c r="AQ29" s="76"/>
      <c r="AR29" s="134"/>
      <c r="AS29" s="45"/>
      <c r="AT29" s="11"/>
      <c r="AV29" s="6"/>
      <c r="AW29" s="6"/>
      <c r="AX29" s="6"/>
      <c r="AY29" s="84"/>
    </row>
    <row r="30" spans="1:51" ht="20.100000000000001" customHeight="1" x14ac:dyDescent="0.2">
      <c r="A30" s="61"/>
      <c r="B30" s="167"/>
      <c r="C30" s="103" t="str">
        <f>IF(AND($U$6=""),"",$U$6)</f>
        <v/>
      </c>
      <c r="D30" s="104"/>
      <c r="E30" s="105"/>
      <c r="F30" s="103" t="str">
        <f>IF(AND($U$10=""),"",$U$10)</f>
        <v/>
      </c>
      <c r="G30" s="104"/>
      <c r="H30" s="105"/>
      <c r="I30" s="103" t="str">
        <f>IF(AND($U$14=""),"",$U$14)</f>
        <v/>
      </c>
      <c r="J30" s="104"/>
      <c r="K30" s="105"/>
      <c r="L30" s="103" t="str">
        <f>IF(AND($U$18=""),"",$U$18)</f>
        <v/>
      </c>
      <c r="M30" s="104"/>
      <c r="N30" s="105"/>
      <c r="O30" s="103" t="str">
        <f>IF(AND($U$22=""),"",$U$22)</f>
        <v/>
      </c>
      <c r="P30" s="104"/>
      <c r="Q30" s="105"/>
      <c r="R30" s="103" t="str">
        <f>IF(AND($U$26=""),"",$U$26)</f>
        <v/>
      </c>
      <c r="S30" s="104"/>
      <c r="T30" s="105"/>
      <c r="U30" s="66"/>
      <c r="V30" s="67"/>
      <c r="W30" s="68"/>
      <c r="X30" s="78"/>
      <c r="Y30" s="79"/>
      <c r="Z30" s="80"/>
      <c r="AA30" s="78"/>
      <c r="AB30" s="79"/>
      <c r="AC30" s="80"/>
      <c r="AD30" s="78"/>
      <c r="AE30" s="79"/>
      <c r="AF30" s="80"/>
      <c r="AG30" s="78"/>
      <c r="AH30" s="79"/>
      <c r="AI30" s="80"/>
      <c r="AJ30" s="76"/>
      <c r="AK30" s="76"/>
      <c r="AL30" s="76"/>
      <c r="AM30" s="76"/>
      <c r="AN30" s="76"/>
      <c r="AO30" s="76"/>
      <c r="AP30" s="76"/>
      <c r="AQ30" s="76"/>
      <c r="AR30" s="134"/>
      <c r="AS30" s="45"/>
      <c r="AT30" s="11"/>
      <c r="AV30" s="6"/>
      <c r="AW30" s="6"/>
      <c r="AX30" s="6"/>
      <c r="AY30" s="84"/>
    </row>
    <row r="31" spans="1:51" ht="24" customHeight="1" x14ac:dyDescent="0.2">
      <c r="A31" s="62"/>
      <c r="B31" s="168"/>
      <c r="C31" s="12">
        <f>IF(AND($W$7=""),"",$W$7)</f>
        <v>0</v>
      </c>
      <c r="D31" s="16" t="str">
        <f>IF(AND($C31="",$E31=""),"",IF($C31&gt;$E31,"○",IF($C31=$E31,"△",IF($C31&lt;$E31,"●"))))</f>
        <v>●</v>
      </c>
      <c r="E31" s="17">
        <f>IF(AND($U$7=""),"",$U$7)</f>
        <v>3</v>
      </c>
      <c r="F31" s="12">
        <f>IF(AND(W$11=""),"",W$11)</f>
        <v>7</v>
      </c>
      <c r="G31" s="16" t="str">
        <f>IF(AND($F31="",$H31=""),"",IF($F31&gt;$H31,"○",IF($F31=$H31,"△",IF($F31&lt;$H31,"●"))))</f>
        <v>○</v>
      </c>
      <c r="H31" s="17">
        <f>IF(AND(U$11=""),"",U$11)</f>
        <v>1</v>
      </c>
      <c r="I31" s="12">
        <f>IF(AND($W$15=""),"",$W$15)</f>
        <v>1</v>
      </c>
      <c r="J31" s="16" t="str">
        <f>IF(AND($I31="",$K31=""),"",IF($I31&gt;$K31,"○",IF($I31=$K31,"△",IF($I31&lt;$K31,"●"))))</f>
        <v>○</v>
      </c>
      <c r="K31" s="17">
        <f>IF(AND($U$15=""),"",$U$15)</f>
        <v>0</v>
      </c>
      <c r="L31" s="12">
        <f>IF(AND($W$19=""),"",$W$19)</f>
        <v>8</v>
      </c>
      <c r="M31" s="16" t="str">
        <f>IF(AND($L31="",$N31=""),"",IF($L31&gt;$N31,"○",IF($L31=$N31,"△",IF($L31&lt;$N31,"●"))))</f>
        <v>○</v>
      </c>
      <c r="N31" s="17">
        <f>IF(AND($U$19=""),"",$U$19)</f>
        <v>0</v>
      </c>
      <c r="O31" s="12">
        <f>IF(AND($W$23=""),"",$W$23)</f>
        <v>10</v>
      </c>
      <c r="P31" s="16" t="str">
        <f>IF(AND($O31="",$Q31=""),"",IF($O31&gt;$Q31,"○",IF($O31=$Q31,"△",IF($O31&lt;$Q31,"●"))))</f>
        <v>○</v>
      </c>
      <c r="Q31" s="17">
        <f>IF(AND($U$23=""),"",$U$23)</f>
        <v>1</v>
      </c>
      <c r="R31" s="12">
        <f>IF(AND($W$27=""),"",$W$27)</f>
        <v>4</v>
      </c>
      <c r="S31" s="16" t="str">
        <f>IF(AND($R31="",$T31=""),"",IF($R31&gt;$T31,"○",IF($R31=$T31,"△",IF($R31&lt;$T31,"●"))))</f>
        <v>○</v>
      </c>
      <c r="T31" s="17">
        <f>IF(AND($U$27=""),"",$U$27)</f>
        <v>1</v>
      </c>
      <c r="U31" s="69"/>
      <c r="V31" s="70"/>
      <c r="W31" s="71"/>
      <c r="X31" s="33">
        <v>3</v>
      </c>
      <c r="Y31" s="34" t="str">
        <f>IF(AND($X31="",$Z31=""),"",IF($X31&gt;$Z31,"○",IF($X31=$Z31,"△",IF($X31&lt;$Z31,"●"))))</f>
        <v>○</v>
      </c>
      <c r="Z31" s="35">
        <v>1</v>
      </c>
      <c r="AA31" s="33">
        <v>1</v>
      </c>
      <c r="AB31" s="34" t="str">
        <f>IF(AND($AA31="",$AC31=""),"",IF($AA31&gt;$AC31,"○",IF($AA31=$AC31,"△",IF($AA31&lt;$AC31,"●"))))</f>
        <v>○</v>
      </c>
      <c r="AC31" s="35">
        <v>0</v>
      </c>
      <c r="AD31" s="33">
        <v>2</v>
      </c>
      <c r="AE31" s="34" t="str">
        <f>IF(AND($AD31="",$AF31=""),"",IF($AD31&gt;$AF31,"○",IF($AD31=$AF31,"△",IF($AD31&lt;$AF31,"●"))))</f>
        <v>△</v>
      </c>
      <c r="AF31" s="35">
        <v>2</v>
      </c>
      <c r="AG31" s="33">
        <v>2</v>
      </c>
      <c r="AH31" s="34" t="str">
        <f>IF(AND($AG31="",$AI31=""),"",IF($AG31&gt;$AI31,"○",IF($AG31=$AI31,"△",IF($AG31&lt;$AI31,"●"))))</f>
        <v>○</v>
      </c>
      <c r="AI31" s="35">
        <v>0</v>
      </c>
      <c r="AJ31" s="77"/>
      <c r="AK31" s="77"/>
      <c r="AL31" s="77"/>
      <c r="AM31" s="77"/>
      <c r="AN31" s="77"/>
      <c r="AO31" s="77"/>
      <c r="AP31" s="77"/>
      <c r="AQ31" s="77"/>
      <c r="AR31" s="135"/>
      <c r="AS31" s="46">
        <f>COUNTIF(C31:AI31,"○")*3</f>
        <v>24</v>
      </c>
      <c r="AT31" s="13">
        <f>COUNTIF(C31:AI31,"△")*1</f>
        <v>1</v>
      </c>
      <c r="AU31" s="13">
        <f>COUNTIF(C31:AI31,"●")*0</f>
        <v>0</v>
      </c>
      <c r="AV31" s="14" t="str">
        <f>B28</f>
        <v>赤堤</v>
      </c>
      <c r="AW31" s="14"/>
      <c r="AX31" s="6"/>
      <c r="AY31" s="84"/>
    </row>
    <row r="32" spans="1:51" ht="20.100000000000001" customHeight="1" x14ac:dyDescent="0.2">
      <c r="A32" s="60">
        <v>8</v>
      </c>
      <c r="B32" s="166" t="s">
        <v>67</v>
      </c>
      <c r="C32" s="145">
        <f>IF(AND($X$4=""),"",$X$4)</f>
        <v>42890</v>
      </c>
      <c r="D32" s="146"/>
      <c r="E32" s="147"/>
      <c r="F32" s="145">
        <f>IF(AND($X$8=""),"",$X$8)</f>
        <v>42858</v>
      </c>
      <c r="G32" s="146"/>
      <c r="H32" s="147"/>
      <c r="I32" s="145">
        <f>IF(AND($X$12=""),"",$X$12)</f>
        <v>42858</v>
      </c>
      <c r="J32" s="146"/>
      <c r="K32" s="147"/>
      <c r="L32" s="145">
        <f>IF(AND($X$16=""),"",$X$16)</f>
        <v>42889</v>
      </c>
      <c r="M32" s="146"/>
      <c r="N32" s="147"/>
      <c r="O32" s="145">
        <f>IF(AND($X$20=""),"",$X$20)</f>
        <v>42841</v>
      </c>
      <c r="P32" s="146"/>
      <c r="Q32" s="147"/>
      <c r="R32" s="145">
        <f>IF(AND($X$24=""),"",$X$24)</f>
        <v>42827</v>
      </c>
      <c r="S32" s="146"/>
      <c r="T32" s="147"/>
      <c r="U32" s="145">
        <f>IF(AND($X$28=""),"",$X$28)</f>
        <v>42827</v>
      </c>
      <c r="V32" s="146"/>
      <c r="W32" s="147"/>
      <c r="X32" s="63"/>
      <c r="Y32" s="64"/>
      <c r="Z32" s="65"/>
      <c r="AA32" s="151">
        <v>42869</v>
      </c>
      <c r="AB32" s="152"/>
      <c r="AC32" s="153"/>
      <c r="AD32" s="151">
        <v>42869</v>
      </c>
      <c r="AE32" s="152"/>
      <c r="AF32" s="153"/>
      <c r="AG32" s="151">
        <v>42841</v>
      </c>
      <c r="AH32" s="152"/>
      <c r="AI32" s="153"/>
      <c r="AJ32" s="75">
        <f t="shared" si="8"/>
        <v>10</v>
      </c>
      <c r="AK32" s="75">
        <f t="shared" si="17"/>
        <v>18</v>
      </c>
      <c r="AL32" s="75">
        <f t="shared" ref="AL32" si="41">IF(AND($D35="",$G35="",$J35="",$J35="",$M35="",$P35="",$S35="",$V35="",$Y35="",$AB35="",$AE35="",$AH35=""),"",COUNTIF(C35:AI35,"○"))</f>
        <v>5</v>
      </c>
      <c r="AM32" s="75">
        <f t="shared" ref="AM32" si="42">IF(AND($D35="",$G35="",$J35="",$J35="",$M35="",$P35="",$S35="",$V35="",$Y35="",$AB35="",$AE35="",$AH35=""),"",COUNTIF(C35:AI35,"●"))</f>
        <v>2</v>
      </c>
      <c r="AN32" s="75">
        <f t="shared" ref="AN32" si="43">IF(AND($D35="",$G35="",$J35="",$J35="",$M35="",$P35="",$S35="",$V35="",$Y35="",$AB35="",$AE35="",$AH35=""),"",COUNTIF(C35:AI35,"△"))</f>
        <v>3</v>
      </c>
      <c r="AO32" s="75">
        <f t="shared" si="21"/>
        <v>23</v>
      </c>
      <c r="AP32" s="75">
        <f t="shared" si="22"/>
        <v>15</v>
      </c>
      <c r="AQ32" s="75">
        <f t="shared" si="23"/>
        <v>8</v>
      </c>
      <c r="AR32" s="133">
        <f>IF(AND($AJ32=""),"",RANK(AY32,AY$4:AY$47))</f>
        <v>4</v>
      </c>
      <c r="AS32" s="45"/>
      <c r="AT32" s="11"/>
      <c r="AV32" s="6"/>
      <c r="AW32" s="6"/>
      <c r="AX32" s="6"/>
      <c r="AY32" s="84">
        <f t="shared" ref="AY32" si="44">IFERROR(AK32+AQ32*0.01,"")</f>
        <v>18.079999999999998</v>
      </c>
    </row>
    <row r="33" spans="1:51" ht="20.100000000000001" customHeight="1" x14ac:dyDescent="0.2">
      <c r="A33" s="61"/>
      <c r="B33" s="167"/>
      <c r="C33" s="142" t="str">
        <f>IF(AND($X$5=""),"",$X$5)</f>
        <v>緑地G</v>
      </c>
      <c r="D33" s="143"/>
      <c r="E33" s="144"/>
      <c r="F33" s="142" t="str">
        <f>IF(AND($X$9=""),"",$X$9)</f>
        <v>緑地G</v>
      </c>
      <c r="G33" s="143"/>
      <c r="H33" s="144"/>
      <c r="I33" s="142" t="str">
        <f>IF(AND($X$13=""),"",$X$13)</f>
        <v>緑地G</v>
      </c>
      <c r="J33" s="143"/>
      <c r="K33" s="144"/>
      <c r="L33" s="142" t="str">
        <f>IF(AND($X$17=""),"",$X$17)</f>
        <v>緑地G</v>
      </c>
      <c r="M33" s="143"/>
      <c r="N33" s="144"/>
      <c r="O33" s="142" t="str">
        <f>IF(AND($X$21=""),"",$X$21)</f>
        <v>緑地G</v>
      </c>
      <c r="P33" s="143"/>
      <c r="Q33" s="144"/>
      <c r="R33" s="142" t="str">
        <f>IF(AND($X$25=""),"",$X$25)</f>
        <v>緑地G</v>
      </c>
      <c r="S33" s="143"/>
      <c r="T33" s="144"/>
      <c r="U33" s="142" t="str">
        <f>IF(AND($X$29=""),"",$X$29)</f>
        <v>緑地G</v>
      </c>
      <c r="V33" s="143"/>
      <c r="W33" s="144"/>
      <c r="X33" s="66"/>
      <c r="Y33" s="67"/>
      <c r="Z33" s="68"/>
      <c r="AA33" s="154" t="s">
        <v>25</v>
      </c>
      <c r="AB33" s="155"/>
      <c r="AC33" s="156"/>
      <c r="AD33" s="154" t="s">
        <v>25</v>
      </c>
      <c r="AE33" s="155"/>
      <c r="AF33" s="156"/>
      <c r="AG33" s="154" t="s">
        <v>25</v>
      </c>
      <c r="AH33" s="155"/>
      <c r="AI33" s="156"/>
      <c r="AJ33" s="76"/>
      <c r="AK33" s="76"/>
      <c r="AL33" s="76"/>
      <c r="AM33" s="76"/>
      <c r="AN33" s="76"/>
      <c r="AO33" s="76"/>
      <c r="AP33" s="76"/>
      <c r="AQ33" s="76"/>
      <c r="AR33" s="134"/>
      <c r="AS33" s="45"/>
      <c r="AT33" s="11"/>
      <c r="AV33" s="6"/>
      <c r="AW33" s="6"/>
      <c r="AX33" s="6"/>
      <c r="AY33" s="84"/>
    </row>
    <row r="34" spans="1:51" ht="20.100000000000001" customHeight="1" x14ac:dyDescent="0.2">
      <c r="A34" s="61"/>
      <c r="B34" s="167"/>
      <c r="C34" s="103" t="str">
        <f>IF(AND($X$6=""),"",$X$6)</f>
        <v/>
      </c>
      <c r="D34" s="104"/>
      <c r="E34" s="105"/>
      <c r="F34" s="103" t="str">
        <f>IF(AND($X$10=""),"",$X$10)</f>
        <v/>
      </c>
      <c r="G34" s="104"/>
      <c r="H34" s="105"/>
      <c r="I34" s="103" t="str">
        <f>IF(AND($X$14=""),"",$X$14)</f>
        <v/>
      </c>
      <c r="J34" s="104"/>
      <c r="K34" s="105"/>
      <c r="L34" s="103" t="str">
        <f>IF(AND($X$18=""),"",$X$18)</f>
        <v/>
      </c>
      <c r="M34" s="104"/>
      <c r="N34" s="105"/>
      <c r="O34" s="103" t="str">
        <f>IF(AND($X$22=""),"",$X$22)</f>
        <v/>
      </c>
      <c r="P34" s="104"/>
      <c r="Q34" s="105"/>
      <c r="R34" s="103" t="str">
        <f>IF(AND($X$26=""),"",$X$26)</f>
        <v/>
      </c>
      <c r="S34" s="104"/>
      <c r="T34" s="105"/>
      <c r="U34" s="103" t="str">
        <f>IF(AND($X$30=""),"",$X$30)</f>
        <v/>
      </c>
      <c r="V34" s="104"/>
      <c r="W34" s="105"/>
      <c r="X34" s="66"/>
      <c r="Y34" s="67"/>
      <c r="Z34" s="68"/>
      <c r="AA34" s="78"/>
      <c r="AB34" s="79"/>
      <c r="AC34" s="80"/>
      <c r="AD34" s="78"/>
      <c r="AE34" s="79"/>
      <c r="AF34" s="80"/>
      <c r="AG34" s="78"/>
      <c r="AH34" s="79"/>
      <c r="AI34" s="80"/>
      <c r="AJ34" s="76"/>
      <c r="AK34" s="76"/>
      <c r="AL34" s="76"/>
      <c r="AM34" s="76"/>
      <c r="AN34" s="76"/>
      <c r="AO34" s="76"/>
      <c r="AP34" s="76"/>
      <c r="AQ34" s="76"/>
      <c r="AR34" s="134"/>
      <c r="AS34" s="45"/>
      <c r="AT34" s="11"/>
      <c r="AV34" s="6"/>
      <c r="AW34" s="6"/>
      <c r="AX34" s="6"/>
      <c r="AY34" s="84"/>
    </row>
    <row r="35" spans="1:51" ht="24" customHeight="1" x14ac:dyDescent="0.2">
      <c r="A35" s="62"/>
      <c r="B35" s="168"/>
      <c r="C35" s="12">
        <f>IF(AND($Z$7=""),"",$Z$7)</f>
        <v>0</v>
      </c>
      <c r="D35" s="16" t="str">
        <f>IF(AND($C35="",$E35=""),"",IF($C35&gt;$E35,"○",IF($C35=$E35,"△",IF($C35&lt;$E35,"●"))))</f>
        <v>●</v>
      </c>
      <c r="E35" s="17">
        <f>IF(AND($X$7=""),"",$X$7)</f>
        <v>2</v>
      </c>
      <c r="F35" s="12">
        <f>IF(AND(Z$11=""),"",Z$11)</f>
        <v>5</v>
      </c>
      <c r="G35" s="16" t="str">
        <f>IF(AND($F35="",$H35=""),"",IF($F35&gt;$H35,"○",IF($F35=$H35,"△",IF($F35&lt;$H35,"●"))))</f>
        <v>○</v>
      </c>
      <c r="H35" s="17">
        <f>IF(AND(X$11=""),"",X$11)</f>
        <v>2</v>
      </c>
      <c r="I35" s="12">
        <f>IF(AND($Z$15=""),"",$Z$15)</f>
        <v>2</v>
      </c>
      <c r="J35" s="16" t="str">
        <f>IF(AND($I35="",$K35=""),"",IF($I35&gt;$K35,"○",IF($I35=$K35,"△",IF($I35&lt;$K35,"●"))))</f>
        <v>△</v>
      </c>
      <c r="K35" s="17">
        <f>IF(AND($X$15=""),"",$X$15)</f>
        <v>2</v>
      </c>
      <c r="L35" s="12">
        <f>IF(AND($Z$19=""),"",$Z$19)</f>
        <v>5</v>
      </c>
      <c r="M35" s="16" t="str">
        <f>IF(AND($L35="",$N35=""),"",IF($L35&gt;$N35,"○",IF($L35=$N35,"△",IF($L35&lt;$N35,"●"))))</f>
        <v>○</v>
      </c>
      <c r="N35" s="17">
        <f>IF(AND($X$19=""),"",$X$19)</f>
        <v>1</v>
      </c>
      <c r="O35" s="12">
        <f>IF(AND($Z$23=""),"",$Z$23)</f>
        <v>2</v>
      </c>
      <c r="P35" s="16" t="str">
        <f>IF(AND($O35="",$Q35=""),"",IF($O35&gt;$Q35,"○",IF($O35=$Q35,"△",IF($O35&lt;$Q35,"●"))))</f>
        <v>○</v>
      </c>
      <c r="Q35" s="17">
        <f>IF(AND($X$23=""),"",$X$23)</f>
        <v>0</v>
      </c>
      <c r="R35" s="12">
        <f>IF(AND($Z$27=""),"",$Z$27)</f>
        <v>3</v>
      </c>
      <c r="S35" s="16" t="str">
        <f>IF(AND($R35="",$T35=""),"",IF($R35&gt;$T35,"○",IF($R35=$T35,"△",IF($R35&lt;$T35,"●"))))</f>
        <v>○</v>
      </c>
      <c r="T35" s="17">
        <f>IF(AND($X$27=""),"",$X$27)</f>
        <v>2</v>
      </c>
      <c r="U35" s="12">
        <f>IF(AND($Z$31=""),"",$Z$31)</f>
        <v>1</v>
      </c>
      <c r="V35" s="16" t="str">
        <f>IF(AND($U35="",$W35=""),"",IF($U35&gt;$W35,"○",IF($U35=$W35,"△",IF($U35&lt;$W35,"●"))))</f>
        <v>●</v>
      </c>
      <c r="W35" s="17">
        <f>IF(AND($X$31=""),"",$X$31)</f>
        <v>3</v>
      </c>
      <c r="X35" s="69"/>
      <c r="Y35" s="70"/>
      <c r="Z35" s="71"/>
      <c r="AA35" s="33">
        <v>1</v>
      </c>
      <c r="AB35" s="34" t="str">
        <f>IF(AND($AA35="",$AC35=""),"",IF($AA35&gt;$AC35,"○",IF($AA35=$AC35,"△",IF($AA35&lt;$AC35,"●"))))</f>
        <v>△</v>
      </c>
      <c r="AC35" s="35">
        <v>1</v>
      </c>
      <c r="AD35" s="33">
        <v>1</v>
      </c>
      <c r="AE35" s="34" t="str">
        <f>IF(AND($AD35="",$AF35=""),"",IF($AD35&gt;$AF35,"○",IF($AD35=$AF35,"△",IF($AD35&lt;$AF35,"●"))))</f>
        <v>△</v>
      </c>
      <c r="AF35" s="35">
        <v>1</v>
      </c>
      <c r="AG35" s="33">
        <v>3</v>
      </c>
      <c r="AH35" s="34" t="str">
        <f>IF(AND($AG35="",$AI35=""),"",IF($AG35&gt;$AI35,"○",IF($AG35=$AI35,"△",IF($AG35&lt;$AI35,"●"))))</f>
        <v>○</v>
      </c>
      <c r="AI35" s="35">
        <v>1</v>
      </c>
      <c r="AJ35" s="77"/>
      <c r="AK35" s="77"/>
      <c r="AL35" s="77"/>
      <c r="AM35" s="77"/>
      <c r="AN35" s="77"/>
      <c r="AO35" s="77"/>
      <c r="AP35" s="77"/>
      <c r="AQ35" s="77"/>
      <c r="AR35" s="135"/>
      <c r="AS35" s="46">
        <f>COUNTIF(C35:AI35,"○")*3</f>
        <v>15</v>
      </c>
      <c r="AT35" s="13">
        <f>COUNTIF(C35:AI35,"△")*1</f>
        <v>3</v>
      </c>
      <c r="AU35" s="13">
        <f>COUNTIF(C35:AI35,"●")*0</f>
        <v>0</v>
      </c>
      <c r="AV35" s="14" t="str">
        <f>B32</f>
        <v>尾山台</v>
      </c>
      <c r="AW35" s="14"/>
      <c r="AX35" s="6"/>
      <c r="AY35" s="84"/>
    </row>
    <row r="36" spans="1:51" ht="20.100000000000001" customHeight="1" x14ac:dyDescent="0.2">
      <c r="A36" s="60">
        <v>9</v>
      </c>
      <c r="B36" s="166" t="s">
        <v>68</v>
      </c>
      <c r="C36" s="145">
        <f>IF(AND($AA$4=""),"",$AA$4)</f>
        <v>42890</v>
      </c>
      <c r="D36" s="146"/>
      <c r="E36" s="147"/>
      <c r="F36" s="145">
        <f>IF(AND($AA$8=""),"",$AA$8)</f>
        <v>42897</v>
      </c>
      <c r="G36" s="146"/>
      <c r="H36" s="147"/>
      <c r="I36" s="145">
        <f>IF(AND($AA$12=""),"",$AA$12)</f>
        <v>42854</v>
      </c>
      <c r="J36" s="146"/>
      <c r="K36" s="147"/>
      <c r="L36" s="145">
        <f>IF(AND($AA$16=""),"",$AA$16)</f>
        <v>42897</v>
      </c>
      <c r="M36" s="146"/>
      <c r="N36" s="147"/>
      <c r="O36" s="145">
        <f>IF(AND($AA$20=""),"",$AA$20)</f>
        <v>42858</v>
      </c>
      <c r="P36" s="146"/>
      <c r="Q36" s="147"/>
      <c r="R36" s="145">
        <f>IF(AND($AA$24=""),"",$AA$24)</f>
        <v>42858</v>
      </c>
      <c r="S36" s="146"/>
      <c r="T36" s="147"/>
      <c r="U36" s="145">
        <f>IF(AND($AA$28=""),"",$AA$28)</f>
        <v>42854</v>
      </c>
      <c r="V36" s="146"/>
      <c r="W36" s="147"/>
      <c r="X36" s="145">
        <f>IF(AND($AA$32=""),"",$AA$32)</f>
        <v>42869</v>
      </c>
      <c r="Y36" s="146"/>
      <c r="Z36" s="147"/>
      <c r="AA36" s="94"/>
      <c r="AB36" s="95"/>
      <c r="AC36" s="96"/>
      <c r="AD36" s="151">
        <v>42827</v>
      </c>
      <c r="AE36" s="152"/>
      <c r="AF36" s="153"/>
      <c r="AG36" s="151">
        <v>42869</v>
      </c>
      <c r="AH36" s="152"/>
      <c r="AI36" s="153"/>
      <c r="AJ36" s="75">
        <f t="shared" si="8"/>
        <v>10</v>
      </c>
      <c r="AK36" s="75">
        <f t="shared" si="17"/>
        <v>13</v>
      </c>
      <c r="AL36" s="75">
        <f t="shared" ref="AL36" si="45">IF(AND($D39="",$G39="",$J39="",$J39="",$M39="",$P39="",$S39="",$V39="",$Y39="",$AB39="",$AE39="",$AH39=""),"",COUNTIF(C39:AI39,"○"))</f>
        <v>4</v>
      </c>
      <c r="AM36" s="75">
        <f t="shared" ref="AM36" si="46">IF(AND($D39="",$G39="",$J39="",$J39="",$M39="",$P39="",$S39="",$V39="",$Y39="",$AB39="",$AE39="",$AH39=""),"",COUNTIF(C39:AI39,"●"))</f>
        <v>5</v>
      </c>
      <c r="AN36" s="75">
        <f t="shared" ref="AN36" si="47">IF(AND($D39="",$G39="",$J39="",$J39="",$M39="",$P39="",$S39="",$V39="",$Y39="",$AB39="",$AE39="",$AH39=""),"",COUNTIF(C39:AI39,"△"))</f>
        <v>1</v>
      </c>
      <c r="AO36" s="75">
        <f t="shared" si="21"/>
        <v>22</v>
      </c>
      <c r="AP36" s="75">
        <f t="shared" si="22"/>
        <v>16</v>
      </c>
      <c r="AQ36" s="75">
        <f t="shared" si="23"/>
        <v>6</v>
      </c>
      <c r="AR36" s="133">
        <f>IF(AND($AJ36=""),"",RANK(AY36,AY$4:AY$47))</f>
        <v>7</v>
      </c>
      <c r="AS36" s="45"/>
      <c r="AT36" s="11"/>
      <c r="AV36" s="6"/>
      <c r="AW36" s="6"/>
      <c r="AX36" s="6"/>
      <c r="AY36" s="84">
        <f t="shared" ref="AY36" si="48">IFERROR(AK36+AQ36*0.01,"")</f>
        <v>13.06</v>
      </c>
    </row>
    <row r="37" spans="1:51" ht="20.100000000000001" customHeight="1" x14ac:dyDescent="0.2">
      <c r="A37" s="61"/>
      <c r="B37" s="167"/>
      <c r="C37" s="142" t="str">
        <f>IF(AND($AA$5=""),"",$AA$5)</f>
        <v>緑地G</v>
      </c>
      <c r="D37" s="143"/>
      <c r="E37" s="144"/>
      <c r="F37" s="142" t="str">
        <f>IF(AND($AA$9=""),"",$AA$9)</f>
        <v>緑地G</v>
      </c>
      <c r="G37" s="143"/>
      <c r="H37" s="144"/>
      <c r="I37" s="142" t="str">
        <f>IF(AND($AA$13=""),"",$AA$13)</f>
        <v>緑地G</v>
      </c>
      <c r="J37" s="143"/>
      <c r="K37" s="144"/>
      <c r="L37" s="142" t="str">
        <f>IF(AND($AA$17=""),"",$AA$17)</f>
        <v>緑地G</v>
      </c>
      <c r="M37" s="143"/>
      <c r="N37" s="144"/>
      <c r="O37" s="142" t="str">
        <f>IF(AND($AA$21=""),"",$AA$21)</f>
        <v>緑地G</v>
      </c>
      <c r="P37" s="143"/>
      <c r="Q37" s="144"/>
      <c r="R37" s="142" t="str">
        <f>IF(AND($AA$25=""),"",$AA$25)</f>
        <v>緑地G</v>
      </c>
      <c r="S37" s="143"/>
      <c r="T37" s="144"/>
      <c r="U37" s="142" t="str">
        <f>IF(AND($AA$29=""),"",$AA$29)</f>
        <v>緑地G</v>
      </c>
      <c r="V37" s="143"/>
      <c r="W37" s="144"/>
      <c r="X37" s="142" t="str">
        <f>IF(AND($AA$33=""),"",$AA$33)</f>
        <v>緑地G</v>
      </c>
      <c r="Y37" s="143"/>
      <c r="Z37" s="144"/>
      <c r="AA37" s="97"/>
      <c r="AB37" s="98"/>
      <c r="AC37" s="99"/>
      <c r="AD37" s="154" t="s">
        <v>25</v>
      </c>
      <c r="AE37" s="155"/>
      <c r="AF37" s="156"/>
      <c r="AG37" s="154" t="s">
        <v>25</v>
      </c>
      <c r="AH37" s="155"/>
      <c r="AI37" s="156"/>
      <c r="AJ37" s="76"/>
      <c r="AK37" s="76"/>
      <c r="AL37" s="76"/>
      <c r="AM37" s="76"/>
      <c r="AN37" s="76"/>
      <c r="AO37" s="76"/>
      <c r="AP37" s="76"/>
      <c r="AQ37" s="76"/>
      <c r="AR37" s="134"/>
      <c r="AS37" s="45"/>
      <c r="AT37" s="11"/>
      <c r="AV37" s="6"/>
      <c r="AW37" s="6"/>
      <c r="AX37" s="6"/>
      <c r="AY37" s="84"/>
    </row>
    <row r="38" spans="1:51" ht="20.100000000000001" customHeight="1" x14ac:dyDescent="0.2">
      <c r="A38" s="61"/>
      <c r="B38" s="167"/>
      <c r="C38" s="103" t="str">
        <f>IF(AND($AA$6=""),"",$AA$6)</f>
        <v/>
      </c>
      <c r="D38" s="104"/>
      <c r="E38" s="105"/>
      <c r="F38" s="112" t="str">
        <f>IF(AND($AA$10=""),"",$AA$10)</f>
        <v/>
      </c>
      <c r="G38" s="113"/>
      <c r="H38" s="114"/>
      <c r="I38" s="112" t="str">
        <f>IF(AND($AA$14=""),"",$AA$14)</f>
        <v/>
      </c>
      <c r="J38" s="113"/>
      <c r="K38" s="114"/>
      <c r="L38" s="112" t="str">
        <f>IF(AND($AA$18=""),"",$AA$18)</f>
        <v/>
      </c>
      <c r="M38" s="113"/>
      <c r="N38" s="114"/>
      <c r="O38" s="112" t="str">
        <f>IF(AND($AA$22=""),"",$AA$22)</f>
        <v/>
      </c>
      <c r="P38" s="113"/>
      <c r="Q38" s="114"/>
      <c r="R38" s="112" t="str">
        <f>IF(AND($AA$26=""),"",$AA$26)</f>
        <v/>
      </c>
      <c r="S38" s="113"/>
      <c r="T38" s="114"/>
      <c r="U38" s="112" t="str">
        <f>IF(AND($AA$30=""),"",$AA$30)</f>
        <v/>
      </c>
      <c r="V38" s="113"/>
      <c r="W38" s="114"/>
      <c r="X38" s="112" t="str">
        <f>IF(AND($AA$34=""),"",$AA$34)</f>
        <v/>
      </c>
      <c r="Y38" s="113"/>
      <c r="Z38" s="114"/>
      <c r="AA38" s="97"/>
      <c r="AB38" s="98"/>
      <c r="AC38" s="99"/>
      <c r="AD38" s="78"/>
      <c r="AE38" s="79"/>
      <c r="AF38" s="80"/>
      <c r="AG38" s="78"/>
      <c r="AH38" s="79"/>
      <c r="AI38" s="80"/>
      <c r="AJ38" s="76"/>
      <c r="AK38" s="76"/>
      <c r="AL38" s="76"/>
      <c r="AM38" s="76"/>
      <c r="AN38" s="76"/>
      <c r="AO38" s="76"/>
      <c r="AP38" s="76"/>
      <c r="AQ38" s="76"/>
      <c r="AR38" s="134"/>
      <c r="AS38" s="45"/>
      <c r="AT38" s="11"/>
      <c r="AV38" s="6"/>
      <c r="AW38" s="6"/>
      <c r="AX38" s="6"/>
      <c r="AY38" s="84"/>
    </row>
    <row r="39" spans="1:51" ht="24" customHeight="1" x14ac:dyDescent="0.2">
      <c r="A39" s="62"/>
      <c r="B39" s="168"/>
      <c r="C39" s="12">
        <f>IF(AND($AC$7=""),"",$AC$7)</f>
        <v>2</v>
      </c>
      <c r="D39" s="16" t="str">
        <f>IF(AND($C39="",$E39=""),"",IF($C39&gt;$E39,"○",IF($C39=$E39,"△",IF($C39&lt;$E39,"●"))))</f>
        <v>●</v>
      </c>
      <c r="E39" s="17">
        <f>IF(AND($AA$7=""),"",$AA$7)</f>
        <v>5</v>
      </c>
      <c r="F39" s="12">
        <f>IF(AND(AC$11=""),"",AC$11)</f>
        <v>4</v>
      </c>
      <c r="G39" s="16" t="str">
        <f>IF(AND($F39="",$H39=""),"",IF($F39&gt;$H39,"○",IF($F39=$H39,"△",IF($F39&lt;$H39,"●"))))</f>
        <v>○</v>
      </c>
      <c r="H39" s="17">
        <f>IF(AND(AA$11=""),"",AA$11)</f>
        <v>1</v>
      </c>
      <c r="I39" s="12">
        <f>IF(AND($AC$15=""),"",$AC$15)</f>
        <v>0</v>
      </c>
      <c r="J39" s="16" t="str">
        <f>IF(AND($I39="",$K39=""),"",IF($I39&gt;$K39,"○",IF($I39=$K39,"△",IF($I39&lt;$K39,"●"))))</f>
        <v>●</v>
      </c>
      <c r="K39" s="17">
        <f>IF(AND($AA$15=""),"",$AA$15)</f>
        <v>1</v>
      </c>
      <c r="L39" s="12">
        <f>IF(AND($AC$19=""),"",$AC$19)</f>
        <v>3</v>
      </c>
      <c r="M39" s="16" t="str">
        <f>IF(AND($L39="",$N39=""),"",IF($L39&gt;$N39,"○",IF($L39=$N39,"△",IF($L39&lt;$N39,"●"))))</f>
        <v>○</v>
      </c>
      <c r="N39" s="17">
        <f>IF(AND($AA$19=""),"",$AA$19)</f>
        <v>1</v>
      </c>
      <c r="O39" s="12">
        <f>IF(AND($AC$23=""),"",$AC$23)</f>
        <v>4</v>
      </c>
      <c r="P39" s="16" t="str">
        <f>IF(AND($O39="",$Q39=""),"",IF($O39&gt;$Q39,"○",IF($O39=$Q39,"△",IF($O39&lt;$Q39,"●"))))</f>
        <v>○</v>
      </c>
      <c r="Q39" s="17">
        <f>IF(AND($AA$23=""),"",$AA$23)</f>
        <v>0</v>
      </c>
      <c r="R39" s="12">
        <f>IF(AND($AC$27=""),"",$AC$27)</f>
        <v>6</v>
      </c>
      <c r="S39" s="16" t="str">
        <f>IF(AND($R39="",$T39=""),"",IF($R39&gt;$T39,"○",IF($R39=$T39,"△",IF($R39&lt;$T39,"●"))))</f>
        <v>○</v>
      </c>
      <c r="T39" s="17">
        <f>IF(AND($AA$27=""),"",$AA$27)</f>
        <v>0</v>
      </c>
      <c r="U39" s="12">
        <f>IF(AND($AC$31=""),"",$AC$31)</f>
        <v>0</v>
      </c>
      <c r="V39" s="16" t="str">
        <f>IF(AND($U39="",$W39=""),"",IF($U39&gt;$W39,"○",IF($U39=$W39,"△",IF($U39&lt;$W39,"●"))))</f>
        <v>●</v>
      </c>
      <c r="W39" s="17">
        <f>IF(AND($AA$31=""),"",$AA$31)</f>
        <v>1</v>
      </c>
      <c r="X39" s="12">
        <f>IF(AND($AC$35=""),"",$AC$35)</f>
        <v>1</v>
      </c>
      <c r="Y39" s="16" t="str">
        <f>IF(AND($X39="",$Z39=""),"",IF($X39&gt;$Z39,"○",IF($X39=$Z39,"△",IF($X39&lt;$Z39,"●"))))</f>
        <v>△</v>
      </c>
      <c r="Z39" s="17">
        <f>IF(AND($AA$35=""),"",$AA$35)</f>
        <v>1</v>
      </c>
      <c r="AA39" s="100"/>
      <c r="AB39" s="101"/>
      <c r="AC39" s="102"/>
      <c r="AD39" s="33">
        <v>1</v>
      </c>
      <c r="AE39" s="34" t="str">
        <f>IF(AND($AD39="",$AF39=""),"",IF($AD39&gt;$AF39,"○",IF($AD39=$AF39,"△",IF($AD39&lt;$AF39,"●"))))</f>
        <v>●</v>
      </c>
      <c r="AF39" s="35">
        <v>4</v>
      </c>
      <c r="AG39" s="33">
        <v>1</v>
      </c>
      <c r="AH39" s="34" t="str">
        <f>IF(AND($AG39="",$AI39=""),"",IF($AG39&gt;$AI39,"○",IF($AG39=$AI39,"△",IF($AG39&lt;$AI39,"●"))))</f>
        <v>●</v>
      </c>
      <c r="AI39" s="35">
        <v>2</v>
      </c>
      <c r="AJ39" s="77"/>
      <c r="AK39" s="77"/>
      <c r="AL39" s="77"/>
      <c r="AM39" s="77"/>
      <c r="AN39" s="77"/>
      <c r="AO39" s="77"/>
      <c r="AP39" s="77"/>
      <c r="AQ39" s="77"/>
      <c r="AR39" s="135"/>
      <c r="AS39" s="46">
        <f>COUNTIF(C39:AI39,"○")*3</f>
        <v>12</v>
      </c>
      <c r="AT39" s="13">
        <f>COUNTIF(C39:AI39,"△")*1</f>
        <v>1</v>
      </c>
      <c r="AU39" s="13">
        <f>COUNTIF(C39:AI39,"●")*0</f>
        <v>0</v>
      </c>
      <c r="AV39" s="14" t="str">
        <f>B36</f>
        <v>キタミ</v>
      </c>
      <c r="AW39" s="14"/>
      <c r="AX39" s="6"/>
      <c r="AY39" s="84"/>
    </row>
    <row r="40" spans="1:51" ht="20.100000000000001" customHeight="1" x14ac:dyDescent="0.2">
      <c r="A40" s="118">
        <v>10</v>
      </c>
      <c r="B40" s="166" t="s">
        <v>69</v>
      </c>
      <c r="C40" s="145">
        <f>IF(AND($AD$4=""),"",$AD$4)</f>
        <v>42904</v>
      </c>
      <c r="D40" s="146"/>
      <c r="E40" s="147"/>
      <c r="F40" s="145">
        <f>IF(AND($AD$8=""),"",$AD$8)</f>
        <v>42860</v>
      </c>
      <c r="G40" s="146"/>
      <c r="H40" s="147"/>
      <c r="I40" s="145">
        <f>IF(AND($AD$12=""),"",$AD$12)</f>
        <v>42854</v>
      </c>
      <c r="J40" s="146"/>
      <c r="K40" s="147"/>
      <c r="L40" s="145">
        <f>IF(AND($AD$16=""),"",$AD$16)</f>
        <v>42862</v>
      </c>
      <c r="M40" s="146"/>
      <c r="N40" s="147"/>
      <c r="O40" s="145">
        <f>IF(AND($AD$20=""),"",$AD$20)</f>
        <v>42889</v>
      </c>
      <c r="P40" s="146"/>
      <c r="Q40" s="147"/>
      <c r="R40" s="145">
        <f>IF(AND($AD$24=""),"",$AD$24)</f>
        <v>42889</v>
      </c>
      <c r="S40" s="146"/>
      <c r="T40" s="147"/>
      <c r="U40" s="145">
        <f>IF(AND($AD$28=""),"",$AD$28)</f>
        <v>42854</v>
      </c>
      <c r="V40" s="146"/>
      <c r="W40" s="147"/>
      <c r="X40" s="145">
        <f>IF(AND($AD$32=""),"",$AD$32)</f>
        <v>42869</v>
      </c>
      <c r="Y40" s="146"/>
      <c r="Z40" s="147"/>
      <c r="AA40" s="145">
        <f>IF(AND($AD$36=""),"",$AD$36)</f>
        <v>42827</v>
      </c>
      <c r="AB40" s="146"/>
      <c r="AC40" s="147"/>
      <c r="AD40" s="63"/>
      <c r="AE40" s="64"/>
      <c r="AF40" s="65"/>
      <c r="AG40" s="151">
        <v>42869</v>
      </c>
      <c r="AH40" s="152"/>
      <c r="AI40" s="153"/>
      <c r="AJ40" s="75">
        <f t="shared" si="8"/>
        <v>10</v>
      </c>
      <c r="AK40" s="75">
        <f t="shared" si="17"/>
        <v>17</v>
      </c>
      <c r="AL40" s="75">
        <f t="shared" ref="AL40" si="49">IF(AND($D43="",$G43="",$J43="",$J43="",$M43="",$P43="",$S43="",$V43="",$Y43="",$AB43="",$AE43="",$AH43=""),"",COUNTIF(C43:AI43,"○"))</f>
        <v>5</v>
      </c>
      <c r="AM40" s="75">
        <f t="shared" ref="AM40" si="50">IF(AND($D43="",$G43="",$J43="",$J43="",$M43="",$P43="",$S43="",$V43="",$Y43="",$AB43="",$AE43="",$AH43=""),"",COUNTIF(C43:AI43,"●"))</f>
        <v>3</v>
      </c>
      <c r="AN40" s="75">
        <f t="shared" ref="AN40" si="51">IF(AND($D43="",$G43="",$J43="",$J43="",$M43="",$P43="",$S43="",$V43="",$Y43="",$AB43="",$AE43="",$AH43=""),"",COUNTIF(C43:AI43,"△"))</f>
        <v>2</v>
      </c>
      <c r="AO40" s="75">
        <f t="shared" si="21"/>
        <v>26</v>
      </c>
      <c r="AP40" s="75">
        <f t="shared" si="22"/>
        <v>14</v>
      </c>
      <c r="AQ40" s="75">
        <f t="shared" si="23"/>
        <v>12</v>
      </c>
      <c r="AR40" s="133">
        <f>IF(AND($AJ40=""),"",RANK(AY40,AY$4:AY$47))</f>
        <v>5</v>
      </c>
      <c r="AS40" s="45"/>
      <c r="AT40" s="11"/>
      <c r="AV40" s="6"/>
      <c r="AW40" s="6"/>
      <c r="AX40" s="6"/>
      <c r="AY40" s="84">
        <f t="shared" ref="AY40" si="52">IFERROR(AK40+AQ40*0.01,"")</f>
        <v>17.12</v>
      </c>
    </row>
    <row r="41" spans="1:51" ht="20.100000000000001" customHeight="1" x14ac:dyDescent="0.2">
      <c r="A41" s="119"/>
      <c r="B41" s="167"/>
      <c r="C41" s="142" t="str">
        <f>IF(AND($AD$5=""),"",$AD$5)</f>
        <v>緑地G</v>
      </c>
      <c r="D41" s="143"/>
      <c r="E41" s="144"/>
      <c r="F41" s="142" t="str">
        <f>IF(AND($AD$9=""),"",$AD$9)</f>
        <v>緑地Ｇ</v>
      </c>
      <c r="G41" s="143"/>
      <c r="H41" s="144"/>
      <c r="I41" s="142" t="str">
        <f>IF(AND($AD$13=""),"",$AD$13)</f>
        <v>緑地G</v>
      </c>
      <c r="J41" s="143"/>
      <c r="K41" s="144"/>
      <c r="L41" s="142" t="str">
        <f>IF(AND($AD$17=""),"",$AD$17)</f>
        <v>緑地Ｇ</v>
      </c>
      <c r="M41" s="143"/>
      <c r="N41" s="144"/>
      <c r="O41" s="142" t="str">
        <f>IF(AND($AD$21=""),"",$AD$21)</f>
        <v>緑地G</v>
      </c>
      <c r="P41" s="143"/>
      <c r="Q41" s="144"/>
      <c r="R41" s="142" t="str">
        <f>IF(AND($AD$25=""),"",$AD$25)</f>
        <v>緑地G</v>
      </c>
      <c r="S41" s="143"/>
      <c r="T41" s="144"/>
      <c r="U41" s="142" t="str">
        <f>IF(AND($AD$29=""),"",$AD$29)</f>
        <v>緑地G</v>
      </c>
      <c r="V41" s="143"/>
      <c r="W41" s="144"/>
      <c r="X41" s="142" t="str">
        <f>IF(AND($AD$33=""),"",$AD$33)</f>
        <v>緑地G</v>
      </c>
      <c r="Y41" s="143"/>
      <c r="Z41" s="144"/>
      <c r="AA41" s="142" t="str">
        <f>IF(AND($AD$37=""),"",$AD$37)</f>
        <v>緑地G</v>
      </c>
      <c r="AB41" s="143"/>
      <c r="AC41" s="144"/>
      <c r="AD41" s="66"/>
      <c r="AE41" s="67"/>
      <c r="AF41" s="68"/>
      <c r="AG41" s="154" t="s">
        <v>25</v>
      </c>
      <c r="AH41" s="155"/>
      <c r="AI41" s="156"/>
      <c r="AJ41" s="76"/>
      <c r="AK41" s="76"/>
      <c r="AL41" s="76"/>
      <c r="AM41" s="76"/>
      <c r="AN41" s="76"/>
      <c r="AO41" s="76"/>
      <c r="AP41" s="76"/>
      <c r="AQ41" s="76"/>
      <c r="AR41" s="134"/>
      <c r="AS41" s="45"/>
      <c r="AT41" s="11"/>
      <c r="AV41" s="6"/>
      <c r="AW41" s="6"/>
      <c r="AX41" s="6"/>
      <c r="AY41" s="84"/>
    </row>
    <row r="42" spans="1:51" ht="20.100000000000001" customHeight="1" x14ac:dyDescent="0.2">
      <c r="A42" s="119"/>
      <c r="B42" s="167"/>
      <c r="C42" s="103" t="str">
        <f>IF(AND($AD$6=""),"",$AD$6)</f>
        <v/>
      </c>
      <c r="D42" s="104"/>
      <c r="E42" s="105"/>
      <c r="F42" s="103" t="str">
        <f>IF(AND($AD$10=""),"",$AD$10)</f>
        <v/>
      </c>
      <c r="G42" s="104"/>
      <c r="H42" s="105"/>
      <c r="I42" s="103" t="str">
        <f>IF(AND($AD$14=""),"",$AD$14)</f>
        <v/>
      </c>
      <c r="J42" s="104"/>
      <c r="K42" s="105"/>
      <c r="L42" s="103" t="str">
        <f>IF(AND($AD$18=""),"",$AD$18)</f>
        <v/>
      </c>
      <c r="M42" s="104"/>
      <c r="N42" s="105"/>
      <c r="O42" s="103" t="str">
        <f>IF(AND($AD$22=""),"",$AD$22)</f>
        <v/>
      </c>
      <c r="P42" s="104"/>
      <c r="Q42" s="105"/>
      <c r="R42" s="103" t="str">
        <f>IF(AND($AD$26=""),"",$AD$26)</f>
        <v/>
      </c>
      <c r="S42" s="104"/>
      <c r="T42" s="105"/>
      <c r="U42" s="103" t="str">
        <f>IF(AND($AD$30=""),"",$AD$30)</f>
        <v/>
      </c>
      <c r="V42" s="104"/>
      <c r="W42" s="105"/>
      <c r="X42" s="103" t="str">
        <f>IF(AND($AD$34=""),"",$AD$34)</f>
        <v/>
      </c>
      <c r="Y42" s="104"/>
      <c r="Z42" s="105"/>
      <c r="AA42" s="103" t="str">
        <f>IF(AND($AD$38=""),"",$AD$38)</f>
        <v/>
      </c>
      <c r="AB42" s="104"/>
      <c r="AC42" s="105"/>
      <c r="AD42" s="66"/>
      <c r="AE42" s="67"/>
      <c r="AF42" s="68"/>
      <c r="AG42" s="78"/>
      <c r="AH42" s="79"/>
      <c r="AI42" s="80"/>
      <c r="AJ42" s="76"/>
      <c r="AK42" s="76"/>
      <c r="AL42" s="76"/>
      <c r="AM42" s="76"/>
      <c r="AN42" s="76"/>
      <c r="AO42" s="76"/>
      <c r="AP42" s="76"/>
      <c r="AQ42" s="76"/>
      <c r="AR42" s="134"/>
      <c r="AS42" s="45"/>
      <c r="AT42" s="11"/>
      <c r="AV42" s="6"/>
      <c r="AW42" s="6"/>
      <c r="AX42" s="6"/>
      <c r="AY42" s="84"/>
    </row>
    <row r="43" spans="1:51" ht="24" customHeight="1" x14ac:dyDescent="0.2">
      <c r="A43" s="120"/>
      <c r="B43" s="168"/>
      <c r="C43" s="12">
        <f>IF(AND($AF$7=""),"",$AF$7)</f>
        <v>0</v>
      </c>
      <c r="D43" s="16" t="str">
        <f>IF(AND($C43="",$E43=""),"",IF($C43&gt;$E43,"○",IF($C43=$E43,"△",IF($C43&lt;$E43,"●"))))</f>
        <v>●</v>
      </c>
      <c r="E43" s="17">
        <f>IF(AND($AD$7=""),"",$AD$7)</f>
        <v>2</v>
      </c>
      <c r="F43" s="12">
        <f>IF(AND(AF$11=""),"",AF$11)</f>
        <v>4</v>
      </c>
      <c r="G43" s="16" t="str">
        <f>IF(AND($F43="",$H43=""),"",IF($F43&gt;$H43,"○",IF($F43=$H43,"△",IF($F43&lt;$H43,"●"))))</f>
        <v>○</v>
      </c>
      <c r="H43" s="17">
        <f>IF(AND(AD$11=""),"",AD$11)</f>
        <v>0</v>
      </c>
      <c r="I43" s="12">
        <f>IF(AND($AF$15=""),"",$AF$15)</f>
        <v>0</v>
      </c>
      <c r="J43" s="16" t="str">
        <f>IF(AND($I43="",$K43=""),"",IF($I43&gt;$K43,"○",IF($I43=$K43,"△",IF($I43&lt;$K43,"●"))))</f>
        <v>●</v>
      </c>
      <c r="K43" s="17">
        <f>IF(AND($AD$15=""),"",$AD$15)</f>
        <v>2</v>
      </c>
      <c r="L43" s="12">
        <f>IF(AND($AF$19=""),"",$AF$19)</f>
        <v>8</v>
      </c>
      <c r="M43" s="16" t="str">
        <f>IF(AND($L43="",$N43=""),"",IF($L43&gt;$N43,"○",IF($L43=$N43,"△",IF($L43&lt;$N43,"●"))))</f>
        <v>○</v>
      </c>
      <c r="N43" s="17">
        <f>IF(AND($AD$19=""),"",$AD$19)</f>
        <v>1</v>
      </c>
      <c r="O43" s="12">
        <f>IF(AND($AF$23=""),"",$AF$23)</f>
        <v>4</v>
      </c>
      <c r="P43" s="16" t="str">
        <f>IF(AND($O43="",$Q43=""),"",IF($O43&gt;$Q43,"○",IF($O43=$Q43,"△",IF($O43&lt;$Q43,"●"))))</f>
        <v>○</v>
      </c>
      <c r="Q43" s="17">
        <f>IF(AND($AD$23=""),"",$AD$23)</f>
        <v>1</v>
      </c>
      <c r="R43" s="12">
        <f>IF(AND($AF$27=""),"",$AF$27)</f>
        <v>0</v>
      </c>
      <c r="S43" s="16" t="str">
        <f>IF(AND($R43="",$T43=""),"",IF($R43&gt;$T43,"○",IF($R43=$T43,"△",IF($R43&lt;$T43,"●"))))</f>
        <v>●</v>
      </c>
      <c r="T43" s="17">
        <f>IF(AND($AD$27=""),"",$AD$27)</f>
        <v>2</v>
      </c>
      <c r="U43" s="12">
        <f>IF(AND($AF$31=""),"",$AF$31)</f>
        <v>2</v>
      </c>
      <c r="V43" s="16" t="str">
        <f>IF(AND($U43="",$W43=""),"",IF($U43&gt;$W43,"○",IF($U43=$W43,"△",IF($U43&lt;$W43,"●"))))</f>
        <v>△</v>
      </c>
      <c r="W43" s="17">
        <f>IF(AND($AD$31=""),"",$AD$31)</f>
        <v>2</v>
      </c>
      <c r="X43" s="12">
        <f>IF(AND($AF$35=""),"",$AF$35)</f>
        <v>1</v>
      </c>
      <c r="Y43" s="16" t="str">
        <f>IF(AND($X43="",$Z43=""),"",IF($X43&gt;$Z43,"○",IF($X43=$Z43,"△",IF($X43&lt;$Z43,"●"))))</f>
        <v>△</v>
      </c>
      <c r="Z43" s="17">
        <f>IF(AND($AD$35=""),"",$AD$35)</f>
        <v>1</v>
      </c>
      <c r="AA43" s="12">
        <f>IF(AND($AF$39=""),"",$AF$39)</f>
        <v>4</v>
      </c>
      <c r="AB43" s="16" t="str">
        <f>IF(AND($AA43="",$AC43=""),"",IF($AA43&gt;$AC43,"○",IF($AA43=$AC43,"△",IF($AA43&lt;$AC43,"●"))))</f>
        <v>○</v>
      </c>
      <c r="AC43" s="17">
        <f>IF(AND($AD$39=""),"",$AD$39)</f>
        <v>1</v>
      </c>
      <c r="AD43" s="69"/>
      <c r="AE43" s="70"/>
      <c r="AF43" s="71"/>
      <c r="AG43" s="33">
        <v>3</v>
      </c>
      <c r="AH43" s="34" t="str">
        <f>IF(AND($AG43="",$AI43=""),"",IF($AG43&gt;$AI43,"○",IF($AG43=$AI43,"△",IF($AG43&lt;$AI43,"●"))))</f>
        <v>○</v>
      </c>
      <c r="AI43" s="35">
        <v>2</v>
      </c>
      <c r="AJ43" s="77"/>
      <c r="AK43" s="77"/>
      <c r="AL43" s="77"/>
      <c r="AM43" s="77"/>
      <c r="AN43" s="77"/>
      <c r="AO43" s="77"/>
      <c r="AP43" s="77"/>
      <c r="AQ43" s="77"/>
      <c r="AR43" s="135"/>
      <c r="AS43" s="46">
        <f>COUNTIF(C43:AI43,"○")*3</f>
        <v>15</v>
      </c>
      <c r="AT43" s="13">
        <f>COUNTIF(C43:AI43,"△")*1</f>
        <v>2</v>
      </c>
      <c r="AU43" s="13">
        <f>COUNTIF(C43:AI43,"●")*0</f>
        <v>0</v>
      </c>
      <c r="AV43" s="14" t="str">
        <f>B40</f>
        <v>船橋</v>
      </c>
      <c r="AW43" s="14"/>
      <c r="AX43" s="6"/>
      <c r="AY43" s="84"/>
    </row>
    <row r="44" spans="1:51" ht="20.100000000000001" customHeight="1" x14ac:dyDescent="0.2">
      <c r="A44" s="118">
        <v>11</v>
      </c>
      <c r="B44" s="166" t="s">
        <v>70</v>
      </c>
      <c r="C44" s="145">
        <f>IF(AND($AG$4=""),"",$AG$4)</f>
        <v>42897</v>
      </c>
      <c r="D44" s="146"/>
      <c r="E44" s="147"/>
      <c r="F44" s="145">
        <f>IF(AND($AG$8=""),"",$AG$8)</f>
        <v>42854</v>
      </c>
      <c r="G44" s="146"/>
      <c r="H44" s="147"/>
      <c r="I44" s="145">
        <f>IF(AND($AG$12=""),"",$AG$12)</f>
        <v>42889</v>
      </c>
      <c r="J44" s="146"/>
      <c r="K44" s="147"/>
      <c r="L44" s="145">
        <f>IF(AND($AG$16=""),"",$AG$16)</f>
        <v>42897</v>
      </c>
      <c r="M44" s="146"/>
      <c r="N44" s="147"/>
      <c r="O44" s="145">
        <f>IF(AND($AG$20=""),"",$AG$20)</f>
        <v>42858</v>
      </c>
      <c r="P44" s="146"/>
      <c r="Q44" s="147"/>
      <c r="R44" s="145">
        <f>IF(AND($AG$24=""),"",$AG$24)</f>
        <v>42858</v>
      </c>
      <c r="S44" s="146"/>
      <c r="T44" s="147"/>
      <c r="U44" s="145">
        <f>IF(AND($AG$28=""),"",$AG$28)</f>
        <v>42841</v>
      </c>
      <c r="V44" s="146"/>
      <c r="W44" s="147"/>
      <c r="X44" s="145">
        <f>IF(AND($AG$32=""),"",$AG$32)</f>
        <v>42841</v>
      </c>
      <c r="Y44" s="146"/>
      <c r="Z44" s="147"/>
      <c r="AA44" s="145">
        <f>IF(AND($AG$36=""),"",$AG$36)</f>
        <v>42869</v>
      </c>
      <c r="AB44" s="146"/>
      <c r="AC44" s="147"/>
      <c r="AD44" s="145">
        <f>IF(AND($AG$40=""),"",$AG$40)</f>
        <v>42869</v>
      </c>
      <c r="AE44" s="146"/>
      <c r="AF44" s="147"/>
      <c r="AG44" s="63"/>
      <c r="AH44" s="64"/>
      <c r="AI44" s="65"/>
      <c r="AJ44" s="75">
        <f t="shared" si="8"/>
        <v>10</v>
      </c>
      <c r="AK44" s="75">
        <f t="shared" si="17"/>
        <v>12</v>
      </c>
      <c r="AL44" s="75">
        <f t="shared" ref="AL44" si="53">IF(AND($D47="",$G47="",$J47="",$J47="",$M47="",$P47="",$S47="",$V47="",$Y47="",$AB47="",$AE47="",$AH47=""),"",COUNTIF(C47:AI47,"○"))</f>
        <v>4</v>
      </c>
      <c r="AM44" s="75">
        <f t="shared" ref="AM44" si="54">IF(AND($D47="",$G47="",$J47="",$J47="",$M47="",$P47="",$S47="",$V47="",$Y47="",$AB47="",$AE47="",$AH47=""),"",COUNTIF(C47:AI47,"●"))</f>
        <v>6</v>
      </c>
      <c r="AN44" s="75">
        <f t="shared" ref="AN44" si="55">IF(AND($D47="",$G47="",$J47="",$J47="",$M47="",$P47="",$S47="",$V47="",$Y47="",$AB47="",$AE47="",$AH47=""),"",COUNTIF(C47:AI47,"△"))</f>
        <v>0</v>
      </c>
      <c r="AO44" s="75">
        <f t="shared" si="21"/>
        <v>16</v>
      </c>
      <c r="AP44" s="75">
        <f t="shared" si="22"/>
        <v>21</v>
      </c>
      <c r="AQ44" s="75">
        <f t="shared" si="23"/>
        <v>-5</v>
      </c>
      <c r="AR44" s="133">
        <f>IF(AND($AJ44=""),"",RANK(AY44,AY$4:AY$47))</f>
        <v>8</v>
      </c>
      <c r="AS44" s="45"/>
      <c r="AT44" s="11"/>
      <c r="AV44" s="6"/>
      <c r="AW44" s="6"/>
      <c r="AX44" s="6"/>
      <c r="AY44" s="84">
        <f t="shared" ref="AY44" si="56">IFERROR(AK44+AQ44*0.01,"")</f>
        <v>11.95</v>
      </c>
    </row>
    <row r="45" spans="1:51" ht="20.100000000000001" customHeight="1" x14ac:dyDescent="0.2">
      <c r="A45" s="119"/>
      <c r="B45" s="167"/>
      <c r="C45" s="142" t="str">
        <f>IF(AND($AG$5=""),"",$AG$5)</f>
        <v>緑地G</v>
      </c>
      <c r="D45" s="143"/>
      <c r="E45" s="144"/>
      <c r="F45" s="142" t="str">
        <f>IF(AND($AG$9=""),"",$AG$9)</f>
        <v>緑地G</v>
      </c>
      <c r="G45" s="143"/>
      <c r="H45" s="144"/>
      <c r="I45" s="142" t="str">
        <f>IF(AND($AG$13=""),"",$AG$13)</f>
        <v>緑地G</v>
      </c>
      <c r="J45" s="143"/>
      <c r="K45" s="144"/>
      <c r="L45" s="142" t="str">
        <f>IF(AND($AG$17=""),"",$AG$17)</f>
        <v>緑地G</v>
      </c>
      <c r="M45" s="143"/>
      <c r="N45" s="144"/>
      <c r="O45" s="142" t="str">
        <f>IF(AND($AG$21=""),"",$AG$21)</f>
        <v>緑地G</v>
      </c>
      <c r="P45" s="143"/>
      <c r="Q45" s="144"/>
      <c r="R45" s="142" t="str">
        <f>IF(AND($AG$25=""),"",$AG$25)</f>
        <v>緑地G</v>
      </c>
      <c r="S45" s="143"/>
      <c r="T45" s="144"/>
      <c r="U45" s="142" t="str">
        <f>IF(AND($AG$29=""),"",$AG$29)</f>
        <v>緑地G</v>
      </c>
      <c r="V45" s="143"/>
      <c r="W45" s="144"/>
      <c r="X45" s="142" t="str">
        <f>IF(AND($AG$33=""),"",$AG$33)</f>
        <v>緑地G</v>
      </c>
      <c r="Y45" s="143"/>
      <c r="Z45" s="144"/>
      <c r="AA45" s="142" t="str">
        <f>IF(AND($AG$37=""),"",$AG$37)</f>
        <v>緑地G</v>
      </c>
      <c r="AB45" s="143"/>
      <c r="AC45" s="144"/>
      <c r="AD45" s="142" t="str">
        <f>IF(AND($AG$41=""),"",$AG$41)</f>
        <v>緑地G</v>
      </c>
      <c r="AE45" s="143"/>
      <c r="AF45" s="144"/>
      <c r="AG45" s="66"/>
      <c r="AH45" s="67"/>
      <c r="AI45" s="68"/>
      <c r="AJ45" s="76"/>
      <c r="AK45" s="76"/>
      <c r="AL45" s="76"/>
      <c r="AM45" s="76"/>
      <c r="AN45" s="76"/>
      <c r="AO45" s="76"/>
      <c r="AP45" s="76"/>
      <c r="AQ45" s="76"/>
      <c r="AR45" s="134"/>
      <c r="AS45" s="45"/>
      <c r="AT45" s="11"/>
      <c r="AV45" s="6"/>
      <c r="AW45" s="6"/>
      <c r="AX45" s="6"/>
      <c r="AY45" s="84"/>
    </row>
    <row r="46" spans="1:51" ht="20.100000000000001" customHeight="1" x14ac:dyDescent="0.2">
      <c r="A46" s="119"/>
      <c r="B46" s="167"/>
      <c r="C46" s="103" t="str">
        <f>IF(AND($AG$6=""),"",$AG$6)</f>
        <v/>
      </c>
      <c r="D46" s="104"/>
      <c r="E46" s="105"/>
      <c r="F46" s="103" t="str">
        <f>IF(AND($AG$10=""),"",$AG$10)</f>
        <v/>
      </c>
      <c r="G46" s="104"/>
      <c r="H46" s="105"/>
      <c r="I46" s="103" t="str">
        <f>IF(AND($AG$14=""),"",$AG$14)</f>
        <v/>
      </c>
      <c r="J46" s="104"/>
      <c r="K46" s="105"/>
      <c r="L46" s="103" t="str">
        <f>IF(AND($AG$18=""),"",$AG$18)</f>
        <v/>
      </c>
      <c r="M46" s="104"/>
      <c r="N46" s="105"/>
      <c r="O46" s="103" t="str">
        <f>IF(AND($AG$22=""),"",$AG$22)</f>
        <v/>
      </c>
      <c r="P46" s="104"/>
      <c r="Q46" s="105"/>
      <c r="R46" s="103" t="str">
        <f>IF(AND($AG$26=""),"",$AG$26)</f>
        <v/>
      </c>
      <c r="S46" s="104"/>
      <c r="T46" s="105"/>
      <c r="U46" s="103" t="str">
        <f>IF(AND($AG$30=""),"",$AG$30)</f>
        <v/>
      </c>
      <c r="V46" s="104"/>
      <c r="W46" s="105"/>
      <c r="X46" s="103" t="str">
        <f>IF(AND($AG$34=""),"",$AG$34)</f>
        <v/>
      </c>
      <c r="Y46" s="104"/>
      <c r="Z46" s="105"/>
      <c r="AA46" s="103" t="str">
        <f>IF(AND($AG$38=""),"",$AG$38)</f>
        <v/>
      </c>
      <c r="AB46" s="104"/>
      <c r="AC46" s="105"/>
      <c r="AD46" s="103" t="str">
        <f>IF(AND($AG$42=""),"",$AG$42)</f>
        <v/>
      </c>
      <c r="AE46" s="104"/>
      <c r="AF46" s="105"/>
      <c r="AG46" s="66"/>
      <c r="AH46" s="67"/>
      <c r="AI46" s="68"/>
      <c r="AJ46" s="76"/>
      <c r="AK46" s="76"/>
      <c r="AL46" s="76"/>
      <c r="AM46" s="76"/>
      <c r="AN46" s="76"/>
      <c r="AO46" s="76"/>
      <c r="AP46" s="76"/>
      <c r="AQ46" s="76"/>
      <c r="AR46" s="134"/>
      <c r="AS46" s="45"/>
      <c r="AT46" s="11"/>
      <c r="AV46" s="6"/>
      <c r="AW46" s="6"/>
      <c r="AX46" s="6"/>
      <c r="AY46" s="84"/>
    </row>
    <row r="47" spans="1:51" ht="24" customHeight="1" x14ac:dyDescent="0.2">
      <c r="A47" s="120"/>
      <c r="B47" s="168"/>
      <c r="C47" s="12">
        <f>IF(AND($AI$7=""),"",$AI$7)</f>
        <v>0</v>
      </c>
      <c r="D47" s="16" t="str">
        <f>IF(AND($C47="",$E47=""),"",IF($C47&gt;$E47,"○",IF($C47=$E47,"△",IF($C47&lt;$E47,"●"))))</f>
        <v>●</v>
      </c>
      <c r="E47" s="17">
        <f>IF(AND($AG$7=""),"",$AG$7)</f>
        <v>5</v>
      </c>
      <c r="F47" s="12">
        <f>IF(AND($AI$11=""),"",$AI$11)</f>
        <v>3</v>
      </c>
      <c r="G47" s="16" t="str">
        <f>IF(AND($F47="",$H47=""),"",IF($F47&gt;$H47,"○",IF($F47=$H47,"△",IF($F47&lt;$H47,"●"))))</f>
        <v>○</v>
      </c>
      <c r="H47" s="17">
        <f>IF(AND($AG$11=""),"",$AG$11)</f>
        <v>0</v>
      </c>
      <c r="I47" s="12">
        <f>IF(AND($AI$15=""),"",$AI$15)</f>
        <v>0</v>
      </c>
      <c r="J47" s="16" t="str">
        <f>IF(AND($I47="",$K47=""),"",IF($I47&gt;$K47,"○",IF($I47=$K47,"△",IF($I47&lt;$K47,"●"))))</f>
        <v>●</v>
      </c>
      <c r="K47" s="17">
        <f>IF(AND($AG$15=""),"",$AG$15)</f>
        <v>1</v>
      </c>
      <c r="L47" s="12">
        <f>IF(AND($AI$19=""),"",$AI$19)</f>
        <v>5</v>
      </c>
      <c r="M47" s="16" t="str">
        <f>IF(AND($L47="",$N47=""),"",IF($L47&gt;$N47,"○",IF($L47=$N47,"△",IF($L47&lt;$N47,"●"))))</f>
        <v>○</v>
      </c>
      <c r="N47" s="17">
        <f>IF(AND($AG$19=""),"",$AG$19)</f>
        <v>1</v>
      </c>
      <c r="O47" s="12">
        <f>IF(AND($AI$23=""),"",$AI$23)</f>
        <v>3</v>
      </c>
      <c r="P47" s="16" t="str">
        <f>IF(AND($O47="",$Q47=""),"",IF($O47&gt;$Q47,"○",IF($O47=$Q47,"△",IF($O47&lt;$Q47,"●"))))</f>
        <v>○</v>
      </c>
      <c r="Q47" s="17">
        <f>IF(AND($AG$23=""),"",$AG$23)</f>
        <v>2</v>
      </c>
      <c r="R47" s="12">
        <f>IF(AND($AI$27=""),"",$AI$27)</f>
        <v>0</v>
      </c>
      <c r="S47" s="16" t="str">
        <f>IF(AND($R47="",$T47=""),"",IF($R47&gt;$T47,"○",IF($R47=$T47,"△",IF($R47&lt;$T47,"●"))))</f>
        <v>●</v>
      </c>
      <c r="T47" s="17">
        <f>IF(AND($AG$27=""),"",$AG$27)</f>
        <v>3</v>
      </c>
      <c r="U47" s="12">
        <f>IF(AND($AI$31=""),"",$AI$31)</f>
        <v>0</v>
      </c>
      <c r="V47" s="16" t="str">
        <f>IF(AND($U47="",$W47=""),"",IF($U47&gt;$W47,"○",IF($U47=$W47,"△",IF($U47&lt;$W47,"●"))))</f>
        <v>●</v>
      </c>
      <c r="W47" s="17">
        <f>IF(AND($AG$31=""),"",$AG$31)</f>
        <v>2</v>
      </c>
      <c r="X47" s="12">
        <f>IF(AND($AI$35=""),"",$AI$35)</f>
        <v>1</v>
      </c>
      <c r="Y47" s="16" t="str">
        <f>IF(AND($X47="",$Z47=""),"",IF($X47&gt;$Z47,"○",IF($X47=$Z47,"△",IF($X47&lt;$Z47,"●"))))</f>
        <v>●</v>
      </c>
      <c r="Z47" s="17">
        <f>IF(AND($AG$35=""),"",$AG$35)</f>
        <v>3</v>
      </c>
      <c r="AA47" s="12">
        <f>IF(AND($AI$39=""),"",$AI$39)</f>
        <v>2</v>
      </c>
      <c r="AB47" s="16" t="str">
        <f>IF(AND($AA47="",$AC47=""),"",IF($AA47&gt;$AC47,"○",IF($AA47=$AC47,"△",IF($AA47&lt;$AC47,"●"))))</f>
        <v>○</v>
      </c>
      <c r="AC47" s="17">
        <f>IF(AND($AG$39=""),"",$AG$39)</f>
        <v>1</v>
      </c>
      <c r="AD47" s="12">
        <f>IF(AND($AI$43=""),"",$AI$43)</f>
        <v>2</v>
      </c>
      <c r="AE47" s="16" t="str">
        <f>IF(AND($AD47="",$AF47=""),"",IF($AD47&gt;$AF47,"○",IF($AD47=$AF47,"△",IF($AD47&lt;$AF47,"●"))))</f>
        <v>●</v>
      </c>
      <c r="AF47" s="17">
        <f>IF(AND($AG$43=""),"",$AG$43)</f>
        <v>3</v>
      </c>
      <c r="AG47" s="69"/>
      <c r="AH47" s="70"/>
      <c r="AI47" s="71"/>
      <c r="AJ47" s="77"/>
      <c r="AK47" s="77"/>
      <c r="AL47" s="77"/>
      <c r="AM47" s="77"/>
      <c r="AN47" s="77"/>
      <c r="AO47" s="77"/>
      <c r="AP47" s="77"/>
      <c r="AQ47" s="77"/>
      <c r="AR47" s="135"/>
      <c r="AS47" s="46">
        <f>COUNTIF(C47:AI47,"○")*3</f>
        <v>12</v>
      </c>
      <c r="AT47" s="13">
        <f>COUNTIF(C47:AI47,"△")*1</f>
        <v>0</v>
      </c>
      <c r="AU47" s="13">
        <f>COUNTIF(C47:AI47,"●")*0</f>
        <v>0</v>
      </c>
      <c r="AV47" s="14" t="str">
        <f>B44</f>
        <v>瀬田</v>
      </c>
      <c r="AW47" s="14"/>
      <c r="AX47" s="6"/>
      <c r="AY47" s="84"/>
    </row>
    <row r="48" spans="1:51" x14ac:dyDescent="0.2">
      <c r="A48" s="7"/>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36:39" x14ac:dyDescent="0.2">
      <c r="AJ49" s="1">
        <f>SUM(AJ4:AJ47)</f>
        <v>110</v>
      </c>
      <c r="AL49" s="2">
        <f>ROUND(AJ49/110*100,0)</f>
        <v>100</v>
      </c>
      <c r="AM49" s="1" t="s">
        <v>89</v>
      </c>
    </row>
    <row r="50" spans="36:39" x14ac:dyDescent="0.2">
      <c r="AJ50" s="1">
        <f>(110-AJ49)/2</f>
        <v>0</v>
      </c>
      <c r="AK50" s="2" t="s">
        <v>10</v>
      </c>
    </row>
  </sheetData>
  <mergeCells count="492">
    <mergeCell ref="AP44:AP47"/>
    <mergeCell ref="AQ44:AQ47"/>
    <mergeCell ref="AR44:AR47"/>
    <mergeCell ref="R46:T46"/>
    <mergeCell ref="U46:W46"/>
    <mergeCell ref="X46:Z46"/>
    <mergeCell ref="AA46:AC46"/>
    <mergeCell ref="AD46:AF46"/>
    <mergeCell ref="R45:T45"/>
    <mergeCell ref="U45:W45"/>
    <mergeCell ref="X45:Z45"/>
    <mergeCell ref="AA45:AC45"/>
    <mergeCell ref="AD45:AF45"/>
    <mergeCell ref="AY44:AY47"/>
    <mergeCell ref="C45:E45"/>
    <mergeCell ref="F45:H45"/>
    <mergeCell ref="I45:K45"/>
    <mergeCell ref="L45:N45"/>
    <mergeCell ref="O45:Q45"/>
    <mergeCell ref="AG44:AI47"/>
    <mergeCell ref="AJ44:AJ47"/>
    <mergeCell ref="AK44:AK47"/>
    <mergeCell ref="AL44:AL47"/>
    <mergeCell ref="AM44:AM47"/>
    <mergeCell ref="AN44:AN47"/>
    <mergeCell ref="O44:Q44"/>
    <mergeCell ref="R44:T44"/>
    <mergeCell ref="U44:W44"/>
    <mergeCell ref="X44:Z44"/>
    <mergeCell ref="AA44:AC44"/>
    <mergeCell ref="AD44:AF44"/>
    <mergeCell ref="C46:E46"/>
    <mergeCell ref="F46:H46"/>
    <mergeCell ref="I46:K46"/>
    <mergeCell ref="L46:N46"/>
    <mergeCell ref="O46:Q46"/>
    <mergeCell ref="AO44:AO47"/>
    <mergeCell ref="A44:A47"/>
    <mergeCell ref="B44:B47"/>
    <mergeCell ref="C44:E44"/>
    <mergeCell ref="F44:H44"/>
    <mergeCell ref="I44:K44"/>
    <mergeCell ref="L44:N44"/>
    <mergeCell ref="O42:Q42"/>
    <mergeCell ref="R42:T42"/>
    <mergeCell ref="U42:W42"/>
    <mergeCell ref="AG42:AI42"/>
    <mergeCell ref="AO40:AO43"/>
    <mergeCell ref="AP40:AP43"/>
    <mergeCell ref="AQ40:AQ43"/>
    <mergeCell ref="AR40:AR43"/>
    <mergeCell ref="AY40:AY43"/>
    <mergeCell ref="C41:E41"/>
    <mergeCell ref="F41:H41"/>
    <mergeCell ref="I41:K41"/>
    <mergeCell ref="L41:N41"/>
    <mergeCell ref="O41:Q41"/>
    <mergeCell ref="AG40:AI40"/>
    <mergeCell ref="AJ40:AJ43"/>
    <mergeCell ref="AK40:AK43"/>
    <mergeCell ref="AL40:AL43"/>
    <mergeCell ref="AM40:AM43"/>
    <mergeCell ref="AN40:AN43"/>
    <mergeCell ref="AG41:AI41"/>
    <mergeCell ref="O40:Q40"/>
    <mergeCell ref="R40:T40"/>
    <mergeCell ref="U40:W40"/>
    <mergeCell ref="X40:Z40"/>
    <mergeCell ref="AA40:AC40"/>
    <mergeCell ref="AD40:AF43"/>
    <mergeCell ref="R41:T41"/>
    <mergeCell ref="U41:W41"/>
    <mergeCell ref="X41:Z41"/>
    <mergeCell ref="AA41:AC41"/>
    <mergeCell ref="A40:A43"/>
    <mergeCell ref="B40:B43"/>
    <mergeCell ref="C40:E40"/>
    <mergeCell ref="F40:H40"/>
    <mergeCell ref="I40:K40"/>
    <mergeCell ref="L40:N40"/>
    <mergeCell ref="C42:E42"/>
    <mergeCell ref="F42:H42"/>
    <mergeCell ref="I42:K42"/>
    <mergeCell ref="L42:N42"/>
    <mergeCell ref="X42:Z42"/>
    <mergeCell ref="AA42:AC42"/>
    <mergeCell ref="O38:Q38"/>
    <mergeCell ref="R38:T38"/>
    <mergeCell ref="U38:W38"/>
    <mergeCell ref="X38:Z38"/>
    <mergeCell ref="AD38:AF38"/>
    <mergeCell ref="AG38:AI38"/>
    <mergeCell ref="AO36:AO39"/>
    <mergeCell ref="AP36:AP39"/>
    <mergeCell ref="AQ36:AQ39"/>
    <mergeCell ref="AR36:AR39"/>
    <mergeCell ref="AY36:AY39"/>
    <mergeCell ref="C37:E37"/>
    <mergeCell ref="F37:H37"/>
    <mergeCell ref="I37:K37"/>
    <mergeCell ref="L37:N37"/>
    <mergeCell ref="O37:Q37"/>
    <mergeCell ref="AG36:AI36"/>
    <mergeCell ref="AJ36:AJ39"/>
    <mergeCell ref="AK36:AK39"/>
    <mergeCell ref="AL36:AL39"/>
    <mergeCell ref="AM36:AM39"/>
    <mergeCell ref="AN36:AN39"/>
    <mergeCell ref="AG37:AI37"/>
    <mergeCell ref="O36:Q36"/>
    <mergeCell ref="R36:T36"/>
    <mergeCell ref="U36:W36"/>
    <mergeCell ref="X36:Z36"/>
    <mergeCell ref="AA36:AC39"/>
    <mergeCell ref="AD36:AF36"/>
    <mergeCell ref="R37:T37"/>
    <mergeCell ref="U37:W37"/>
    <mergeCell ref="X37:Z37"/>
    <mergeCell ref="AD37:AF37"/>
    <mergeCell ref="A36:A39"/>
    <mergeCell ref="B36:B39"/>
    <mergeCell ref="C36:E36"/>
    <mergeCell ref="F36:H36"/>
    <mergeCell ref="I36:K36"/>
    <mergeCell ref="L36:N36"/>
    <mergeCell ref="C38:E38"/>
    <mergeCell ref="F38:H38"/>
    <mergeCell ref="I38:K38"/>
    <mergeCell ref="L38:N38"/>
    <mergeCell ref="O34:Q34"/>
    <mergeCell ref="R34:T34"/>
    <mergeCell ref="U34:W34"/>
    <mergeCell ref="AA34:AC34"/>
    <mergeCell ref="AD34:AF34"/>
    <mergeCell ref="AG34:AI34"/>
    <mergeCell ref="AO32:AO35"/>
    <mergeCell ref="AP32:AP35"/>
    <mergeCell ref="AQ32:AQ35"/>
    <mergeCell ref="AR32:AR35"/>
    <mergeCell ref="AY32:AY35"/>
    <mergeCell ref="C33:E33"/>
    <mergeCell ref="F33:H33"/>
    <mergeCell ref="I33:K33"/>
    <mergeCell ref="L33:N33"/>
    <mergeCell ref="O33:Q33"/>
    <mergeCell ref="AG32:AI32"/>
    <mergeCell ref="AJ32:AJ35"/>
    <mergeCell ref="AK32:AK35"/>
    <mergeCell ref="AL32:AL35"/>
    <mergeCell ref="AM32:AM35"/>
    <mergeCell ref="AN32:AN35"/>
    <mergeCell ref="AG33:AI33"/>
    <mergeCell ref="O32:Q32"/>
    <mergeCell ref="R32:T32"/>
    <mergeCell ref="U32:W32"/>
    <mergeCell ref="X32:Z35"/>
    <mergeCell ref="AA32:AC32"/>
    <mergeCell ref="AD32:AF32"/>
    <mergeCell ref="R33:T33"/>
    <mergeCell ref="U33:W33"/>
    <mergeCell ref="AA33:AC33"/>
    <mergeCell ref="AD33:AF33"/>
    <mergeCell ref="A32:A35"/>
    <mergeCell ref="B32:B35"/>
    <mergeCell ref="C32:E32"/>
    <mergeCell ref="F32:H32"/>
    <mergeCell ref="I32:K32"/>
    <mergeCell ref="L32:N32"/>
    <mergeCell ref="C34:E34"/>
    <mergeCell ref="F34:H34"/>
    <mergeCell ref="I34:K34"/>
    <mergeCell ref="L34:N34"/>
    <mergeCell ref="O30:Q30"/>
    <mergeCell ref="R30:T30"/>
    <mergeCell ref="X30:Z30"/>
    <mergeCell ref="AA30:AC30"/>
    <mergeCell ref="AD30:AF30"/>
    <mergeCell ref="AG30:AI30"/>
    <mergeCell ref="AO28:AO31"/>
    <mergeCell ref="AP28:AP31"/>
    <mergeCell ref="AQ28:AQ31"/>
    <mergeCell ref="AR28:AR31"/>
    <mergeCell ref="AY28:AY31"/>
    <mergeCell ref="C29:E29"/>
    <mergeCell ref="F29:H29"/>
    <mergeCell ref="I29:K29"/>
    <mergeCell ref="L29:N29"/>
    <mergeCell ref="O29:Q29"/>
    <mergeCell ref="AG28:AI28"/>
    <mergeCell ref="AJ28:AJ31"/>
    <mergeCell ref="AK28:AK31"/>
    <mergeCell ref="AL28:AL31"/>
    <mergeCell ref="AM28:AM31"/>
    <mergeCell ref="AN28:AN31"/>
    <mergeCell ref="AG29:AI29"/>
    <mergeCell ref="O28:Q28"/>
    <mergeCell ref="R28:T28"/>
    <mergeCell ref="U28:W31"/>
    <mergeCell ref="X28:Z28"/>
    <mergeCell ref="AA28:AC28"/>
    <mergeCell ref="AD28:AF28"/>
    <mergeCell ref="R29:T29"/>
    <mergeCell ref="X29:Z29"/>
    <mergeCell ref="AA29:AC29"/>
    <mergeCell ref="AD29:AF29"/>
    <mergeCell ref="A28:A31"/>
    <mergeCell ref="B28:B31"/>
    <mergeCell ref="C28:E28"/>
    <mergeCell ref="F28:H28"/>
    <mergeCell ref="I28:K28"/>
    <mergeCell ref="L28:N28"/>
    <mergeCell ref="C30:E30"/>
    <mergeCell ref="F30:H30"/>
    <mergeCell ref="I30:K30"/>
    <mergeCell ref="L30:N30"/>
    <mergeCell ref="O26:Q26"/>
    <mergeCell ref="U26:W26"/>
    <mergeCell ref="X26:Z26"/>
    <mergeCell ref="AA26:AC26"/>
    <mergeCell ref="AD26:AF26"/>
    <mergeCell ref="AG26:AI26"/>
    <mergeCell ref="AO24:AO27"/>
    <mergeCell ref="AP24:AP27"/>
    <mergeCell ref="AQ24:AQ27"/>
    <mergeCell ref="AR24:AR27"/>
    <mergeCell ref="AY24:AY27"/>
    <mergeCell ref="C25:E25"/>
    <mergeCell ref="F25:H25"/>
    <mergeCell ref="I25:K25"/>
    <mergeCell ref="L25:N25"/>
    <mergeCell ref="O25:Q25"/>
    <mergeCell ref="AG24:AI24"/>
    <mergeCell ref="AJ24:AJ27"/>
    <mergeCell ref="AK24:AK27"/>
    <mergeCell ref="AL24:AL27"/>
    <mergeCell ref="AM24:AM27"/>
    <mergeCell ref="AN24:AN27"/>
    <mergeCell ref="AG25:AI25"/>
    <mergeCell ref="O24:Q24"/>
    <mergeCell ref="R24:T27"/>
    <mergeCell ref="U24:W24"/>
    <mergeCell ref="X24:Z24"/>
    <mergeCell ref="AA24:AC24"/>
    <mergeCell ref="AD24:AF24"/>
    <mergeCell ref="U25:W25"/>
    <mergeCell ref="X25:Z25"/>
    <mergeCell ref="AA25:AC25"/>
    <mergeCell ref="AD25:AF25"/>
    <mergeCell ref="A24:A27"/>
    <mergeCell ref="B24:B27"/>
    <mergeCell ref="C24:E24"/>
    <mergeCell ref="F24:H24"/>
    <mergeCell ref="I24:K24"/>
    <mergeCell ref="L24:N24"/>
    <mergeCell ref="C26:E26"/>
    <mergeCell ref="F26:H26"/>
    <mergeCell ref="I26:K26"/>
    <mergeCell ref="L26:N26"/>
    <mergeCell ref="AQ20:AQ23"/>
    <mergeCell ref="AR20:AR23"/>
    <mergeCell ref="AY20:AY23"/>
    <mergeCell ref="AD20:AF20"/>
    <mergeCell ref="AG20:AI20"/>
    <mergeCell ref="AJ20:AJ23"/>
    <mergeCell ref="AK20:AK23"/>
    <mergeCell ref="AL20:AL23"/>
    <mergeCell ref="AM20:AM23"/>
    <mergeCell ref="AD21:AF21"/>
    <mergeCell ref="AG21:AI21"/>
    <mergeCell ref="AD22:AF22"/>
    <mergeCell ref="AG22:AI22"/>
    <mergeCell ref="X20:Z20"/>
    <mergeCell ref="AA20:AC20"/>
    <mergeCell ref="X21:Z21"/>
    <mergeCell ref="AA21:AC21"/>
    <mergeCell ref="X22:Z22"/>
    <mergeCell ref="AA22:AC22"/>
    <mergeCell ref="AN20:AN23"/>
    <mergeCell ref="AO20:AO23"/>
    <mergeCell ref="AP20:AP23"/>
    <mergeCell ref="A20:A23"/>
    <mergeCell ref="B20:B23"/>
    <mergeCell ref="C20:E20"/>
    <mergeCell ref="F20:H20"/>
    <mergeCell ref="I20:K20"/>
    <mergeCell ref="L20:N20"/>
    <mergeCell ref="O20:Q23"/>
    <mergeCell ref="R20:T20"/>
    <mergeCell ref="U20:W20"/>
    <mergeCell ref="C22:E22"/>
    <mergeCell ref="F22:H22"/>
    <mergeCell ref="I22:K22"/>
    <mergeCell ref="L22:N22"/>
    <mergeCell ref="R22:T22"/>
    <mergeCell ref="U22:W22"/>
    <mergeCell ref="C21:E21"/>
    <mergeCell ref="F21:H21"/>
    <mergeCell ref="I21:K21"/>
    <mergeCell ref="L21:N21"/>
    <mergeCell ref="R21:T21"/>
    <mergeCell ref="U21:W21"/>
    <mergeCell ref="AR16:AR19"/>
    <mergeCell ref="AY16:AY19"/>
    <mergeCell ref="C17:E17"/>
    <mergeCell ref="F17:H17"/>
    <mergeCell ref="I17:K17"/>
    <mergeCell ref="O17:Q17"/>
    <mergeCell ref="R17:T17"/>
    <mergeCell ref="AG16:AI16"/>
    <mergeCell ref="AJ16:AJ19"/>
    <mergeCell ref="AK16:AK19"/>
    <mergeCell ref="AL16:AL19"/>
    <mergeCell ref="AM16:AM19"/>
    <mergeCell ref="AN16:AN19"/>
    <mergeCell ref="O16:Q16"/>
    <mergeCell ref="R16:T16"/>
    <mergeCell ref="U16:W16"/>
    <mergeCell ref="X16:Z16"/>
    <mergeCell ref="AA16:AC16"/>
    <mergeCell ref="AD16:AF16"/>
    <mergeCell ref="U17:W17"/>
    <mergeCell ref="X17:Z17"/>
    <mergeCell ref="AA17:AC17"/>
    <mergeCell ref="AD17:AF17"/>
    <mergeCell ref="AG17:AI17"/>
    <mergeCell ref="A16:A19"/>
    <mergeCell ref="B16:B19"/>
    <mergeCell ref="C16:E16"/>
    <mergeCell ref="F16:H16"/>
    <mergeCell ref="I16:K16"/>
    <mergeCell ref="L16:N19"/>
    <mergeCell ref="AO16:AO19"/>
    <mergeCell ref="AP16:AP19"/>
    <mergeCell ref="AQ16:AQ19"/>
    <mergeCell ref="C18:E18"/>
    <mergeCell ref="F18:H18"/>
    <mergeCell ref="I18:K18"/>
    <mergeCell ref="O18:Q18"/>
    <mergeCell ref="R18:T18"/>
    <mergeCell ref="U18:W18"/>
    <mergeCell ref="X18:Z18"/>
    <mergeCell ref="AA18:AC18"/>
    <mergeCell ref="AD18:AF18"/>
    <mergeCell ref="AG18:AI18"/>
    <mergeCell ref="AA13:AC13"/>
    <mergeCell ref="AD13:AF13"/>
    <mergeCell ref="AG13:AI13"/>
    <mergeCell ref="C14:E14"/>
    <mergeCell ref="F14:H14"/>
    <mergeCell ref="L14:N14"/>
    <mergeCell ref="O14:Q14"/>
    <mergeCell ref="R14:T14"/>
    <mergeCell ref="U14:W14"/>
    <mergeCell ref="C13:E13"/>
    <mergeCell ref="F13:H13"/>
    <mergeCell ref="L13:N13"/>
    <mergeCell ref="O13:Q13"/>
    <mergeCell ref="R13:T13"/>
    <mergeCell ref="U13:W13"/>
    <mergeCell ref="X14:Z14"/>
    <mergeCell ref="AA14:AC14"/>
    <mergeCell ref="AD14:AF14"/>
    <mergeCell ref="AG14:AI14"/>
    <mergeCell ref="AN12:AN15"/>
    <mergeCell ref="AO12:AO15"/>
    <mergeCell ref="AP12:AP15"/>
    <mergeCell ref="AQ12:AQ15"/>
    <mergeCell ref="AR12:AR15"/>
    <mergeCell ref="AY12:AY15"/>
    <mergeCell ref="AD12:AF12"/>
    <mergeCell ref="AG12:AI12"/>
    <mergeCell ref="AJ12:AJ15"/>
    <mergeCell ref="AK12:AK15"/>
    <mergeCell ref="AL12:AL15"/>
    <mergeCell ref="AM12:AM15"/>
    <mergeCell ref="A12:A15"/>
    <mergeCell ref="B12:B15"/>
    <mergeCell ref="C12:E12"/>
    <mergeCell ref="F12:H12"/>
    <mergeCell ref="I12:K15"/>
    <mergeCell ref="U9:W9"/>
    <mergeCell ref="X9:Z9"/>
    <mergeCell ref="AA9:AC9"/>
    <mergeCell ref="AD9:AF9"/>
    <mergeCell ref="C10:E10"/>
    <mergeCell ref="I10:K10"/>
    <mergeCell ref="L10:N10"/>
    <mergeCell ref="O10:Q10"/>
    <mergeCell ref="R10:T10"/>
    <mergeCell ref="L12:N12"/>
    <mergeCell ref="O12:Q12"/>
    <mergeCell ref="R12:T12"/>
    <mergeCell ref="U12:W12"/>
    <mergeCell ref="X12:Z12"/>
    <mergeCell ref="AA12:AC12"/>
    <mergeCell ref="U10:W10"/>
    <mergeCell ref="X10:Z10"/>
    <mergeCell ref="AA10:AC10"/>
    <mergeCell ref="X13:Z13"/>
    <mergeCell ref="AR8:AR11"/>
    <mergeCell ref="AY8:AY11"/>
    <mergeCell ref="C9:E9"/>
    <mergeCell ref="I9:K9"/>
    <mergeCell ref="L9:N9"/>
    <mergeCell ref="O9:Q9"/>
    <mergeCell ref="R9:T9"/>
    <mergeCell ref="AG8:AI8"/>
    <mergeCell ref="AJ8:AJ11"/>
    <mergeCell ref="AK8:AK11"/>
    <mergeCell ref="AL8:AL11"/>
    <mergeCell ref="AM8:AM11"/>
    <mergeCell ref="AN8:AN11"/>
    <mergeCell ref="O8:Q8"/>
    <mergeCell ref="R8:T8"/>
    <mergeCell ref="U8:W8"/>
    <mergeCell ref="X8:Z8"/>
    <mergeCell ref="AA8:AC8"/>
    <mergeCell ref="AD8:AF8"/>
    <mergeCell ref="AD10:AF10"/>
    <mergeCell ref="AG10:AI10"/>
    <mergeCell ref="AG9:AI9"/>
    <mergeCell ref="A8:A11"/>
    <mergeCell ref="B8:B11"/>
    <mergeCell ref="C8:E8"/>
    <mergeCell ref="F8:H11"/>
    <mergeCell ref="I8:K8"/>
    <mergeCell ref="L8:N8"/>
    <mergeCell ref="AO8:AO11"/>
    <mergeCell ref="AP8:AP11"/>
    <mergeCell ref="AQ8:AQ11"/>
    <mergeCell ref="AR4:AR7"/>
    <mergeCell ref="AY4:AY7"/>
    <mergeCell ref="F5:H5"/>
    <mergeCell ref="I5:K5"/>
    <mergeCell ref="L5:N5"/>
    <mergeCell ref="O5:Q5"/>
    <mergeCell ref="R5:T5"/>
    <mergeCell ref="U5:W5"/>
    <mergeCell ref="AJ4:AJ7"/>
    <mergeCell ref="AK4:AK7"/>
    <mergeCell ref="AL4:AL7"/>
    <mergeCell ref="AM4:AM7"/>
    <mergeCell ref="AN4:AN7"/>
    <mergeCell ref="AO4:AO7"/>
    <mergeCell ref="R4:T4"/>
    <mergeCell ref="U4:W4"/>
    <mergeCell ref="X4:Z4"/>
    <mergeCell ref="AA4:AC4"/>
    <mergeCell ref="AD4:AF4"/>
    <mergeCell ref="AG4:AI4"/>
    <mergeCell ref="X5:Z5"/>
    <mergeCell ref="AA5:AC5"/>
    <mergeCell ref="AD5:AF5"/>
    <mergeCell ref="AG5:AI5"/>
    <mergeCell ref="A4:A7"/>
    <mergeCell ref="B4:B7"/>
    <mergeCell ref="C4:E7"/>
    <mergeCell ref="F4:H4"/>
    <mergeCell ref="I4:K4"/>
    <mergeCell ref="L4:N4"/>
    <mergeCell ref="O4:Q4"/>
    <mergeCell ref="AP4:AP7"/>
    <mergeCell ref="AQ4:AQ7"/>
    <mergeCell ref="F6:H6"/>
    <mergeCell ref="I6:K6"/>
    <mergeCell ref="L6:N6"/>
    <mergeCell ref="O6:Q6"/>
    <mergeCell ref="R6:T6"/>
    <mergeCell ref="U6:W6"/>
    <mergeCell ref="X6:Z6"/>
    <mergeCell ref="AA6:AC6"/>
    <mergeCell ref="AD6:AF6"/>
    <mergeCell ref="AG6:AI6"/>
    <mergeCell ref="AH1:AI1"/>
    <mergeCell ref="AN1:AP1"/>
    <mergeCell ref="C3:E3"/>
    <mergeCell ref="F3:H3"/>
    <mergeCell ref="I3:K3"/>
    <mergeCell ref="L3:N3"/>
    <mergeCell ref="O3:Q3"/>
    <mergeCell ref="R3:T3"/>
    <mergeCell ref="U3:W3"/>
    <mergeCell ref="X3:Z3"/>
    <mergeCell ref="D1:F1"/>
    <mergeCell ref="G1:S1"/>
    <mergeCell ref="T1:U1"/>
    <mergeCell ref="V1:Z1"/>
    <mergeCell ref="AA1:AB1"/>
    <mergeCell ref="AD1:AG1"/>
    <mergeCell ref="AA3:AC3"/>
    <mergeCell ref="AD3:AF3"/>
    <mergeCell ref="AG3:AI3"/>
  </mergeCells>
  <phoneticPr fontId="1"/>
  <conditionalFormatting sqref="C3:AF3">
    <cfRule type="cellIs" dxfId="116" priority="470" stopIfTrue="1" operator="equal">
      <formula>0</formula>
    </cfRule>
  </conditionalFormatting>
  <conditionalFormatting sqref="AG3:AI3">
    <cfRule type="cellIs" dxfId="115" priority="469" stopIfTrue="1" operator="equal">
      <formula>0</formula>
    </cfRule>
  </conditionalFormatting>
  <conditionalFormatting sqref="C4 F4 F20 U4 X4 AD4 F12 U8 AD8 I16 I12 F16 F8 L16 I20 L20 R24 O20 U28 U24 C12 C16 C20 C24 X32 AD40 AA36 C28 C32 C36 C40 C8 O24 L24 I24 F24 R28 O28 L28 I28 F28 U32 R32 O32 L32 I32 F32 X36 U36 R36 O36 L36 I36 F36 AA40 X40 U40 R40 O40 L40 I40 F40 AD6 X6 U6 R6 O6 L6 I6 F6 C10 AD10 X10 U10 L10 C14 AA14 X14 U14 O14 L14 F14 C18 F18 R18 O18 I18 C22 AA22 X22 U22 R22 L22 I22 F22 AA26 F26 I26 L26 O26 C26 X26 U26 F30 I30 L30 O30 R30 C30 AA30 X30 F34 I34 L34 O34 R34 U34 C34 F38 I38 L38 O38 R38 U38 X38 C38 F42 I42 L42 O42 R42 U42 X42 AA42 C42">
    <cfRule type="cellIs" dxfId="114" priority="115" stopIfTrue="1" operator="equal">
      <formula>0</formula>
    </cfRule>
  </conditionalFormatting>
  <conditionalFormatting sqref="AG4 AG12 AG6 AG14">
    <cfRule type="cellIs" dxfId="113" priority="114" stopIfTrue="1" operator="equal">
      <formula>0</formula>
    </cfRule>
  </conditionalFormatting>
  <conditionalFormatting sqref="C44 C46">
    <cfRule type="cellIs" dxfId="112" priority="113" stopIfTrue="1" operator="equal">
      <formula>0</formula>
    </cfRule>
  </conditionalFormatting>
  <conditionalFormatting sqref="AG44">
    <cfRule type="cellIs" dxfId="111" priority="112" stopIfTrue="1" operator="equal">
      <formula>0</formula>
    </cfRule>
  </conditionalFormatting>
  <conditionalFormatting sqref="F44 I44 L44 O44 R44 U44 X44 AA44 AD44">
    <cfRule type="cellIs" dxfId="110" priority="111" stopIfTrue="1" operator="equal">
      <formula>0</formula>
    </cfRule>
  </conditionalFormatting>
  <conditionalFormatting sqref="F46 I46 L46 O46 R46 U46 X46 AA46 AD46">
    <cfRule type="cellIs" dxfId="109" priority="110" stopIfTrue="1" operator="equal">
      <formula>0</formula>
    </cfRule>
  </conditionalFormatting>
  <conditionalFormatting sqref="AG26">
    <cfRule type="cellIs" dxfId="108" priority="109" stopIfTrue="1" operator="equal">
      <formula>0</formula>
    </cfRule>
  </conditionalFormatting>
  <conditionalFormatting sqref="AG38">
    <cfRule type="cellIs" dxfId="107" priority="108" stopIfTrue="1" operator="equal">
      <formula>0</formula>
    </cfRule>
  </conditionalFormatting>
  <conditionalFormatting sqref="AG10">
    <cfRule type="cellIs" dxfId="106" priority="107" stopIfTrue="1" operator="equal">
      <formula>0</formula>
    </cfRule>
  </conditionalFormatting>
  <conditionalFormatting sqref="AD16 AD18">
    <cfRule type="cellIs" dxfId="105" priority="106" stopIfTrue="1" operator="equal">
      <formula>0</formula>
    </cfRule>
  </conditionalFormatting>
  <conditionalFormatting sqref="AG22">
    <cfRule type="cellIs" dxfId="104" priority="105" stopIfTrue="1" operator="equal">
      <formula>0</formula>
    </cfRule>
  </conditionalFormatting>
  <conditionalFormatting sqref="AD30">
    <cfRule type="cellIs" dxfId="103" priority="104" stopIfTrue="1" operator="equal">
      <formula>0</formula>
    </cfRule>
  </conditionalFormatting>
  <conditionalFormatting sqref="AG34">
    <cfRule type="cellIs" dxfId="102" priority="103" stopIfTrue="1" operator="equal">
      <formula>0</formula>
    </cfRule>
  </conditionalFormatting>
  <conditionalFormatting sqref="AD14">
    <cfRule type="cellIs" dxfId="101" priority="102" stopIfTrue="1" operator="equal">
      <formula>0</formula>
    </cfRule>
  </conditionalFormatting>
  <conditionalFormatting sqref="AG30">
    <cfRule type="cellIs" dxfId="100" priority="101" stopIfTrue="1" operator="equal">
      <formula>0</formula>
    </cfRule>
  </conditionalFormatting>
  <conditionalFormatting sqref="AD38">
    <cfRule type="cellIs" dxfId="99" priority="100" stopIfTrue="1" operator="equal">
      <formula>0</formula>
    </cfRule>
  </conditionalFormatting>
  <conditionalFormatting sqref="AD5 X5 U5 F5">
    <cfRule type="cellIs" dxfId="98" priority="99" stopIfTrue="1" operator="equal">
      <formula>0</formula>
    </cfRule>
  </conditionalFormatting>
  <conditionalFormatting sqref="AG5">
    <cfRule type="cellIs" dxfId="97" priority="98" stopIfTrue="1" operator="equal">
      <formula>0</formula>
    </cfRule>
  </conditionalFormatting>
  <conditionalFormatting sqref="C9 AD9 U9">
    <cfRule type="cellIs" dxfId="96" priority="97" stopIfTrue="1" operator="equal">
      <formula>0</formula>
    </cfRule>
  </conditionalFormatting>
  <conditionalFormatting sqref="C13 F13">
    <cfRule type="cellIs" dxfId="95" priority="96" stopIfTrue="1" operator="equal">
      <formula>0</formula>
    </cfRule>
  </conditionalFormatting>
  <conditionalFormatting sqref="AG13">
    <cfRule type="cellIs" dxfId="94" priority="95" stopIfTrue="1" operator="equal">
      <formula>0</formula>
    </cfRule>
  </conditionalFormatting>
  <conditionalFormatting sqref="C17 F17 I17">
    <cfRule type="cellIs" dxfId="93" priority="94" stopIfTrue="1" operator="equal">
      <formula>0</formula>
    </cfRule>
  </conditionalFormatting>
  <conditionalFormatting sqref="AD17">
    <cfRule type="cellIs" dxfId="92" priority="93" stopIfTrue="1" operator="equal">
      <formula>0</formula>
    </cfRule>
  </conditionalFormatting>
  <conditionalFormatting sqref="C21 L21 I21 F21">
    <cfRule type="cellIs" dxfId="91" priority="92" stopIfTrue="1" operator="equal">
      <formula>0</formula>
    </cfRule>
  </conditionalFormatting>
  <conditionalFormatting sqref="F25 I25 L25 O25 C25 U25">
    <cfRule type="cellIs" dxfId="90" priority="91" stopIfTrue="1" operator="equal">
      <formula>0</formula>
    </cfRule>
  </conditionalFormatting>
  <conditionalFormatting sqref="F29 I29 L29 O29 R29 C29">
    <cfRule type="cellIs" dxfId="89" priority="90" stopIfTrue="1" operator="equal">
      <formula>0</formula>
    </cfRule>
  </conditionalFormatting>
  <conditionalFormatting sqref="F33 I33 L33 O33 R33 U33 C33">
    <cfRule type="cellIs" dxfId="88" priority="89" stopIfTrue="1" operator="equal">
      <formula>0</formula>
    </cfRule>
  </conditionalFormatting>
  <conditionalFormatting sqref="F37 I37 L37 O37 R37 U37 X37 C37">
    <cfRule type="cellIs" dxfId="87" priority="88" stopIfTrue="1" operator="equal">
      <formula>0</formula>
    </cfRule>
  </conditionalFormatting>
  <conditionalFormatting sqref="F41 I41 L41 O41 R41 U41 X41 AA41 C41">
    <cfRule type="cellIs" dxfId="86" priority="87" stopIfTrue="1" operator="equal">
      <formula>0</formula>
    </cfRule>
  </conditionalFormatting>
  <conditionalFormatting sqref="C45">
    <cfRule type="cellIs" dxfId="85" priority="86" stopIfTrue="1" operator="equal">
      <formula>0</formula>
    </cfRule>
  </conditionalFormatting>
  <conditionalFormatting sqref="F45 I45 L45 O45 R45 U45 X45 AA45 AD45">
    <cfRule type="cellIs" dxfId="84" priority="85" stopIfTrue="1" operator="equal">
      <formula>0</formula>
    </cfRule>
  </conditionalFormatting>
  <conditionalFormatting sqref="I4">
    <cfRule type="cellIs" dxfId="83" priority="84" stopIfTrue="1" operator="equal">
      <formula>0</formula>
    </cfRule>
  </conditionalFormatting>
  <conditionalFormatting sqref="I5">
    <cfRule type="cellIs" dxfId="82" priority="83" stopIfTrue="1" operator="equal">
      <formula>0</formula>
    </cfRule>
  </conditionalFormatting>
  <conditionalFormatting sqref="L8">
    <cfRule type="cellIs" dxfId="81" priority="82" stopIfTrue="1" operator="equal">
      <formula>0</formula>
    </cfRule>
  </conditionalFormatting>
  <conditionalFormatting sqref="L9">
    <cfRule type="cellIs" dxfId="80" priority="81" stopIfTrue="1" operator="equal">
      <formula>0</formula>
    </cfRule>
  </conditionalFormatting>
  <conditionalFormatting sqref="L12">
    <cfRule type="cellIs" dxfId="79" priority="80" stopIfTrue="1" operator="equal">
      <formula>0</formula>
    </cfRule>
  </conditionalFormatting>
  <conditionalFormatting sqref="L13">
    <cfRule type="cellIs" dxfId="78" priority="79" stopIfTrue="1" operator="equal">
      <formula>0</formula>
    </cfRule>
  </conditionalFormatting>
  <conditionalFormatting sqref="R20 U20">
    <cfRule type="cellIs" dxfId="77" priority="78" stopIfTrue="1" operator="equal">
      <formula>0</formula>
    </cfRule>
  </conditionalFormatting>
  <conditionalFormatting sqref="R21 U21">
    <cfRule type="cellIs" dxfId="76" priority="77" stopIfTrue="1" operator="equal">
      <formula>0</formula>
    </cfRule>
  </conditionalFormatting>
  <conditionalFormatting sqref="X24">
    <cfRule type="cellIs" dxfId="75" priority="76" stopIfTrue="1" operator="equal">
      <formula>0</formula>
    </cfRule>
  </conditionalFormatting>
  <conditionalFormatting sqref="X25">
    <cfRule type="cellIs" dxfId="74" priority="75" stopIfTrue="1" operator="equal">
      <formula>0</formula>
    </cfRule>
  </conditionalFormatting>
  <conditionalFormatting sqref="X28">
    <cfRule type="cellIs" dxfId="73" priority="74" stopIfTrue="1" operator="equal">
      <formula>0</formula>
    </cfRule>
  </conditionalFormatting>
  <conditionalFormatting sqref="X29">
    <cfRule type="cellIs" dxfId="72" priority="73" stopIfTrue="1" operator="equal">
      <formula>0</formula>
    </cfRule>
  </conditionalFormatting>
  <conditionalFormatting sqref="AD36">
    <cfRule type="cellIs" dxfId="71" priority="72" stopIfTrue="1" operator="equal">
      <formula>0</formula>
    </cfRule>
  </conditionalFormatting>
  <conditionalFormatting sqref="AD37">
    <cfRule type="cellIs" dxfId="70" priority="71" stopIfTrue="1" operator="equal">
      <formula>0</formula>
    </cfRule>
  </conditionalFormatting>
  <conditionalFormatting sqref="AG36">
    <cfRule type="cellIs" dxfId="69" priority="70" stopIfTrue="1" operator="equal">
      <formula>0</formula>
    </cfRule>
  </conditionalFormatting>
  <conditionalFormatting sqref="AG37">
    <cfRule type="cellIs" dxfId="68" priority="69" stopIfTrue="1" operator="equal">
      <formula>0</formula>
    </cfRule>
  </conditionalFormatting>
  <conditionalFormatting sqref="AG28">
    <cfRule type="cellIs" dxfId="67" priority="68" stopIfTrue="1" operator="equal">
      <formula>0</formula>
    </cfRule>
  </conditionalFormatting>
  <conditionalFormatting sqref="AG29">
    <cfRule type="cellIs" dxfId="66" priority="67" stopIfTrue="1" operator="equal">
      <formula>0</formula>
    </cfRule>
  </conditionalFormatting>
  <conditionalFormatting sqref="X20">
    <cfRule type="cellIs" dxfId="65" priority="66" stopIfTrue="1" operator="equal">
      <formula>0</formula>
    </cfRule>
  </conditionalFormatting>
  <conditionalFormatting sqref="X21">
    <cfRule type="cellIs" dxfId="64" priority="65" stopIfTrue="1" operator="equal">
      <formula>0</formula>
    </cfRule>
  </conditionalFormatting>
  <conditionalFormatting sqref="O12">
    <cfRule type="cellIs" dxfId="63" priority="64" stopIfTrue="1" operator="equal">
      <formula>0</formula>
    </cfRule>
  </conditionalFormatting>
  <conditionalFormatting sqref="O13">
    <cfRule type="cellIs" dxfId="62" priority="63" stopIfTrue="1" operator="equal">
      <formula>0</formula>
    </cfRule>
  </conditionalFormatting>
  <conditionalFormatting sqref="AG32">
    <cfRule type="cellIs" dxfId="61" priority="62" stopIfTrue="1" operator="equal">
      <formula>0</formula>
    </cfRule>
  </conditionalFormatting>
  <conditionalFormatting sqref="AG33">
    <cfRule type="cellIs" dxfId="60" priority="61" stopIfTrue="1" operator="equal">
      <formula>0</formula>
    </cfRule>
  </conditionalFormatting>
  <conditionalFormatting sqref="L5">
    <cfRule type="cellIs" dxfId="59" priority="60" stopIfTrue="1" operator="equal">
      <formula>0</formula>
    </cfRule>
  </conditionalFormatting>
  <conditionalFormatting sqref="O4">
    <cfRule type="cellIs" dxfId="58" priority="59" stopIfTrue="1" operator="equal">
      <formula>0</formula>
    </cfRule>
  </conditionalFormatting>
  <conditionalFormatting sqref="O5">
    <cfRule type="cellIs" dxfId="57" priority="58" stopIfTrue="1" operator="equal">
      <formula>0</formula>
    </cfRule>
  </conditionalFormatting>
  <conditionalFormatting sqref="R16">
    <cfRule type="cellIs" dxfId="56" priority="57" stopIfTrue="1" operator="equal">
      <formula>0</formula>
    </cfRule>
  </conditionalFormatting>
  <conditionalFormatting sqref="R17">
    <cfRule type="cellIs" dxfId="55" priority="56" stopIfTrue="1" operator="equal">
      <formula>0</formula>
    </cfRule>
  </conditionalFormatting>
  <conditionalFormatting sqref="R4">
    <cfRule type="cellIs" dxfId="54" priority="55" stopIfTrue="1" operator="equal">
      <formula>0</formula>
    </cfRule>
  </conditionalFormatting>
  <conditionalFormatting sqref="R5">
    <cfRule type="cellIs" dxfId="53" priority="54" stopIfTrue="1" operator="equal">
      <formula>0</formula>
    </cfRule>
  </conditionalFormatting>
  <conditionalFormatting sqref="O16">
    <cfRule type="cellIs" dxfId="52" priority="53" stopIfTrue="1" operator="equal">
      <formula>0</formula>
    </cfRule>
  </conditionalFormatting>
  <conditionalFormatting sqref="O17">
    <cfRule type="cellIs" dxfId="51" priority="52" stopIfTrue="1" operator="equal">
      <formula>0</formula>
    </cfRule>
  </conditionalFormatting>
  <conditionalFormatting sqref="AA28">
    <cfRule type="cellIs" dxfId="50" priority="51" stopIfTrue="1" operator="equal">
      <formula>0</formula>
    </cfRule>
  </conditionalFormatting>
  <conditionalFormatting sqref="AA29">
    <cfRule type="cellIs" dxfId="49" priority="50" stopIfTrue="1" operator="equal">
      <formula>0</formula>
    </cfRule>
  </conditionalFormatting>
  <conditionalFormatting sqref="AD12">
    <cfRule type="cellIs" dxfId="48" priority="49" stopIfTrue="1" operator="equal">
      <formula>0</formula>
    </cfRule>
  </conditionalFormatting>
  <conditionalFormatting sqref="AD13">
    <cfRule type="cellIs" dxfId="47" priority="48" stopIfTrue="1" operator="equal">
      <formula>0</formula>
    </cfRule>
  </conditionalFormatting>
  <conditionalFormatting sqref="AD28">
    <cfRule type="cellIs" dxfId="46" priority="47" stopIfTrue="1" operator="equal">
      <formula>0</formula>
    </cfRule>
  </conditionalFormatting>
  <conditionalFormatting sqref="AD29">
    <cfRule type="cellIs" dxfId="45" priority="46" stopIfTrue="1" operator="equal">
      <formula>0</formula>
    </cfRule>
  </conditionalFormatting>
  <conditionalFormatting sqref="AA12">
    <cfRule type="cellIs" dxfId="44" priority="45" stopIfTrue="1" operator="equal">
      <formula>0</formula>
    </cfRule>
  </conditionalFormatting>
  <conditionalFormatting sqref="AA13">
    <cfRule type="cellIs" dxfId="43" priority="44" stopIfTrue="1" operator="equal">
      <formula>0</formula>
    </cfRule>
  </conditionalFormatting>
  <conditionalFormatting sqref="AG8">
    <cfRule type="cellIs" dxfId="42" priority="43" stopIfTrue="1" operator="equal">
      <formula>0</formula>
    </cfRule>
  </conditionalFormatting>
  <conditionalFormatting sqref="AG9">
    <cfRule type="cellIs" dxfId="41" priority="42" stopIfTrue="1" operator="equal">
      <formula>0</formula>
    </cfRule>
  </conditionalFormatting>
  <conditionalFormatting sqref="L4">
    <cfRule type="cellIs" dxfId="40" priority="41" stopIfTrue="1" operator="equal">
      <formula>0</formula>
    </cfRule>
  </conditionalFormatting>
  <conditionalFormatting sqref="X8">
    <cfRule type="cellIs" dxfId="39" priority="40" stopIfTrue="1" operator="equal">
      <formula>0</formula>
    </cfRule>
  </conditionalFormatting>
  <conditionalFormatting sqref="X9">
    <cfRule type="cellIs" dxfId="38" priority="39" stopIfTrue="1" operator="equal">
      <formula>0</formula>
    </cfRule>
  </conditionalFormatting>
  <conditionalFormatting sqref="U12 X12">
    <cfRule type="cellIs" dxfId="37" priority="38" stopIfTrue="1" operator="equal">
      <formula>0</formula>
    </cfRule>
  </conditionalFormatting>
  <conditionalFormatting sqref="U13 X13">
    <cfRule type="cellIs" dxfId="36" priority="37" stopIfTrue="1" operator="equal">
      <formula>0</formula>
    </cfRule>
  </conditionalFormatting>
  <conditionalFormatting sqref="AA20">
    <cfRule type="cellIs" dxfId="35" priority="36" stopIfTrue="1" operator="equal">
      <formula>0</formula>
    </cfRule>
  </conditionalFormatting>
  <conditionalFormatting sqref="AA21">
    <cfRule type="cellIs" dxfId="34" priority="35" stopIfTrue="1" operator="equal">
      <formula>0</formula>
    </cfRule>
  </conditionalFormatting>
  <conditionalFormatting sqref="AG20">
    <cfRule type="cellIs" dxfId="33" priority="34" stopIfTrue="1" operator="equal">
      <formula>0</formula>
    </cfRule>
  </conditionalFormatting>
  <conditionalFormatting sqref="AG21">
    <cfRule type="cellIs" dxfId="32" priority="33" stopIfTrue="1" operator="equal">
      <formula>0</formula>
    </cfRule>
  </conditionalFormatting>
  <conditionalFormatting sqref="AA24">
    <cfRule type="cellIs" dxfId="31" priority="32" stopIfTrue="1" operator="equal">
      <formula>0</formula>
    </cfRule>
  </conditionalFormatting>
  <conditionalFormatting sqref="AA25">
    <cfRule type="cellIs" dxfId="30" priority="31" stopIfTrue="1" operator="equal">
      <formula>0</formula>
    </cfRule>
  </conditionalFormatting>
  <conditionalFormatting sqref="AG24">
    <cfRule type="cellIs" dxfId="29" priority="30" stopIfTrue="1" operator="equal">
      <formula>0</formula>
    </cfRule>
  </conditionalFormatting>
  <conditionalFormatting sqref="AG25">
    <cfRule type="cellIs" dxfId="28" priority="29" stopIfTrue="1" operator="equal">
      <formula>0</formula>
    </cfRule>
  </conditionalFormatting>
  <conditionalFormatting sqref="AA4 AA6">
    <cfRule type="cellIs" dxfId="27" priority="28" stopIfTrue="1" operator="equal">
      <formula>0</formula>
    </cfRule>
  </conditionalFormatting>
  <conditionalFormatting sqref="AA5">
    <cfRule type="cellIs" dxfId="26" priority="27" stopIfTrue="1" operator="equal">
      <formula>0</formula>
    </cfRule>
  </conditionalFormatting>
  <conditionalFormatting sqref="R12 R14">
    <cfRule type="cellIs" dxfId="25" priority="26" stopIfTrue="1" operator="equal">
      <formula>0</formula>
    </cfRule>
  </conditionalFormatting>
  <conditionalFormatting sqref="R13">
    <cfRule type="cellIs" dxfId="24" priority="25" stopIfTrue="1" operator="equal">
      <formula>0</formula>
    </cfRule>
  </conditionalFormatting>
  <conditionalFormatting sqref="U16 X16 U18 X18">
    <cfRule type="cellIs" dxfId="23" priority="24" stopIfTrue="1" operator="equal">
      <formula>0</formula>
    </cfRule>
  </conditionalFormatting>
  <conditionalFormatting sqref="U17 X17">
    <cfRule type="cellIs" dxfId="22" priority="23" stopIfTrue="1" operator="equal">
      <formula>0</formula>
    </cfRule>
  </conditionalFormatting>
  <conditionalFormatting sqref="AD20 AD22">
    <cfRule type="cellIs" dxfId="21" priority="22" stopIfTrue="1" operator="equal">
      <formula>0</formula>
    </cfRule>
  </conditionalFormatting>
  <conditionalFormatting sqref="AD21">
    <cfRule type="cellIs" dxfId="20" priority="21" stopIfTrue="1" operator="equal">
      <formula>0</formula>
    </cfRule>
  </conditionalFormatting>
  <conditionalFormatting sqref="AD24 AD26">
    <cfRule type="cellIs" dxfId="19" priority="20" stopIfTrue="1" operator="equal">
      <formula>0</formula>
    </cfRule>
  </conditionalFormatting>
  <conditionalFormatting sqref="AD25">
    <cfRule type="cellIs" dxfId="18" priority="19" stopIfTrue="1" operator="equal">
      <formula>0</formula>
    </cfRule>
  </conditionalFormatting>
  <conditionalFormatting sqref="AG42">
    <cfRule type="cellIs" dxfId="17" priority="18" stopIfTrue="1" operator="equal">
      <formula>0</formula>
    </cfRule>
  </conditionalFormatting>
  <conditionalFormatting sqref="AG40">
    <cfRule type="cellIs" dxfId="16" priority="17" stopIfTrue="1" operator="equal">
      <formula>0</formula>
    </cfRule>
  </conditionalFormatting>
  <conditionalFormatting sqref="AG41">
    <cfRule type="cellIs" dxfId="15" priority="16" stopIfTrue="1" operator="equal">
      <formula>0</formula>
    </cfRule>
  </conditionalFormatting>
  <conditionalFormatting sqref="AA34 AD34">
    <cfRule type="cellIs" dxfId="14" priority="15" stopIfTrue="1" operator="equal">
      <formula>0</formula>
    </cfRule>
  </conditionalFormatting>
  <conditionalFormatting sqref="AA32 AD32">
    <cfRule type="cellIs" dxfId="13" priority="14" stopIfTrue="1" operator="equal">
      <formula>0</formula>
    </cfRule>
  </conditionalFormatting>
  <conditionalFormatting sqref="AA33 AD33">
    <cfRule type="cellIs" dxfId="12" priority="13" stopIfTrue="1" operator="equal">
      <formula>0</formula>
    </cfRule>
  </conditionalFormatting>
  <conditionalFormatting sqref="R8 R10">
    <cfRule type="cellIs" dxfId="11" priority="12" stopIfTrue="1" operator="equal">
      <formula>0</formula>
    </cfRule>
  </conditionalFormatting>
  <conditionalFormatting sqref="R9">
    <cfRule type="cellIs" dxfId="10" priority="11" stopIfTrue="1" operator="equal">
      <formula>0</formula>
    </cfRule>
  </conditionalFormatting>
  <conditionalFormatting sqref="I8 I10">
    <cfRule type="cellIs" dxfId="9" priority="10" stopIfTrue="1" operator="equal">
      <formula>0</formula>
    </cfRule>
  </conditionalFormatting>
  <conditionalFormatting sqref="I9">
    <cfRule type="cellIs" dxfId="8" priority="9" stopIfTrue="1" operator="equal">
      <formula>0</formula>
    </cfRule>
  </conditionalFormatting>
  <conditionalFormatting sqref="AA8 AA10">
    <cfRule type="cellIs" dxfId="7" priority="8" stopIfTrue="1" operator="equal">
      <formula>0</formula>
    </cfRule>
  </conditionalFormatting>
  <conditionalFormatting sqref="AA9">
    <cfRule type="cellIs" dxfId="6" priority="7" stopIfTrue="1" operator="equal">
      <formula>0</formula>
    </cfRule>
  </conditionalFormatting>
  <conditionalFormatting sqref="AA16 AA18">
    <cfRule type="cellIs" dxfId="5" priority="6" stopIfTrue="1" operator="equal">
      <formula>0</formula>
    </cfRule>
  </conditionalFormatting>
  <conditionalFormatting sqref="AA17">
    <cfRule type="cellIs" dxfId="4" priority="5" stopIfTrue="1" operator="equal">
      <formula>0</formula>
    </cfRule>
  </conditionalFormatting>
  <conditionalFormatting sqref="AG16 AG18">
    <cfRule type="cellIs" dxfId="3" priority="4" stopIfTrue="1" operator="equal">
      <formula>0</formula>
    </cfRule>
  </conditionalFormatting>
  <conditionalFormatting sqref="AG17">
    <cfRule type="cellIs" dxfId="2" priority="3" stopIfTrue="1" operator="equal">
      <formula>0</formula>
    </cfRule>
  </conditionalFormatting>
  <conditionalFormatting sqref="O8 O10">
    <cfRule type="cellIs" dxfId="1" priority="2" stopIfTrue="1" operator="equal">
      <formula>0</formula>
    </cfRule>
  </conditionalFormatting>
  <conditionalFormatting sqref="O9">
    <cfRule type="cellIs" dxfId="0" priority="1" stopIfTrue="1" operator="equal">
      <formula>0</formula>
    </cfRule>
  </conditionalFormatting>
  <dataValidations count="2">
    <dataValidation type="list" allowBlank="1" showInputMessage="1" showErrorMessage="1" sqref="AA1:AB1" xr:uid="{00000000-0002-0000-0700-000000000000}">
      <formula1>"前期,後期"</formula1>
    </dataValidation>
    <dataValidation type="list" allowBlank="1" showInputMessage="1" showErrorMessage="1" sqref="T1:U1" xr:uid="{00000000-0002-0000-0700-000001000000}">
      <formula1>"１,２,３,４,５,６,７,８,９,１０,１１,１２,１３,１４,１５,１６"</formula1>
    </dataValidation>
  </dataValidations>
  <pageMargins left="0.70866141732283472" right="0.70866141732283472" top="0.74803149606299213" bottom="0.74803149606299213"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一部リーグ</vt:lpstr>
      <vt:lpstr>2部リーグ</vt:lpstr>
      <vt:lpstr>3部リーグ</vt:lpstr>
      <vt:lpstr>4部リーグ</vt:lpstr>
      <vt:lpstr>Aグループ</vt:lpstr>
      <vt:lpstr>Bグループ</vt:lpstr>
      <vt:lpstr>Cグループ</vt:lpstr>
      <vt:lpstr>Dグループ</vt:lpstr>
      <vt:lpstr>Aグループ!Print_Area</vt:lpstr>
      <vt:lpstr>Bグループ!Print_Area</vt:lpstr>
      <vt:lpstr>Cグループ!Print_Area</vt:lpstr>
      <vt:lpstr>Dグループ!Print_Area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吉村実</dc:creator>
  <cp:lastModifiedBy>masashi</cp:lastModifiedBy>
  <cp:lastPrinted>2017-12-18T07:39:59Z</cp:lastPrinted>
  <dcterms:created xsi:type="dcterms:W3CDTF">2015-05-31T01:18:23Z</dcterms:created>
  <dcterms:modified xsi:type="dcterms:W3CDTF">2017-12-18T07:40:11Z</dcterms:modified>
</cp:coreProperties>
</file>